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V:\УПДиНП\2026\ГАД к прогнозу 26-28\130\"/>
    </mc:Choice>
  </mc:AlternateContent>
  <xr:revisionPtr revIDLastSave="0" documentId="13_ncr:1_{059EA740-4F5B-439E-A271-E55AB9067B4D}" xr6:coauthVersionLast="36" xr6:coauthVersionMax="36" xr10:uidLastSave="{00000000-0000-0000-0000-000000000000}"/>
  <bookViews>
    <workbookView xWindow="0" yWindow="0" windowWidth="28800" windowHeight="11700" activeTab="1" xr2:uid="{00000000-000D-0000-FFFF-FFFF00000000}"/>
  </bookViews>
  <sheets>
    <sheet name="Лист1" sheetId="1" r:id="rId1"/>
    <sheet name="Лист1 (2)" sheetId="2" r:id="rId2"/>
  </sheets>
  <definedNames>
    <definedName name="_xlnm.Print_Titles" localSheetId="0">Лист1!$B:$B,Лист1!$3:$17</definedName>
    <definedName name="_xlnm.Print_Titles" localSheetId="1">'Лист1 (2)'!$B:$B,'Лист1 (2)'!$3:$17</definedName>
    <definedName name="_xlnm.Print_Area" localSheetId="0">Лист1!$B$1:$AC$27</definedName>
    <definedName name="_xlnm.Print_Area" localSheetId="1">'Лист1 (2)'!$B$1:$AC$27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27" i="2" l="1"/>
  <c r="AR27" i="2" s="1"/>
  <c r="AQ27" i="2" s="1"/>
  <c r="Y27" i="2"/>
  <c r="M27" i="2"/>
  <c r="D27" i="2"/>
  <c r="AD26" i="2"/>
  <c r="M26" i="2"/>
  <c r="I26" i="2"/>
  <c r="H26" i="2"/>
  <c r="D26" i="2"/>
  <c r="V26" i="2" s="1"/>
  <c r="AA26" i="2" s="1"/>
  <c r="AD25" i="2"/>
  <c r="V25" i="2"/>
  <c r="AA25" i="2" s="1"/>
  <c r="M25" i="2"/>
  <c r="I25" i="2"/>
  <c r="H25" i="2" s="1"/>
  <c r="D25" i="2"/>
  <c r="AD24" i="2"/>
  <c r="M24" i="2"/>
  <c r="I24" i="2"/>
  <c r="H24" i="2" s="1"/>
  <c r="D24" i="2"/>
  <c r="V24" i="2" s="1"/>
  <c r="AA24" i="2" s="1"/>
  <c r="AD23" i="2"/>
  <c r="M23" i="2"/>
  <c r="I23" i="2"/>
  <c r="H23" i="2" s="1"/>
  <c r="D23" i="2"/>
  <c r="V23" i="2" s="1"/>
  <c r="AA23" i="2" s="1"/>
  <c r="AD22" i="2"/>
  <c r="M22" i="2"/>
  <c r="I22" i="2"/>
  <c r="H22" i="2" s="1"/>
  <c r="D22" i="2"/>
  <c r="V22" i="2" s="1"/>
  <c r="AA22" i="2" s="1"/>
  <c r="AD21" i="2"/>
  <c r="M21" i="2"/>
  <c r="I21" i="2"/>
  <c r="H21" i="2" s="1"/>
  <c r="D21" i="2"/>
  <c r="V21" i="2" s="1"/>
  <c r="AA21" i="2" s="1"/>
  <c r="AD20" i="2"/>
  <c r="M20" i="2"/>
  <c r="I20" i="2"/>
  <c r="H20" i="2" s="1"/>
  <c r="D20" i="2"/>
  <c r="V20" i="2" s="1"/>
  <c r="AA20" i="2" s="1"/>
  <c r="AV19" i="2"/>
  <c r="AU19" i="2"/>
  <c r="AT19" i="2"/>
  <c r="AS19" i="2"/>
  <c r="AR19" i="2" s="1"/>
  <c r="AQ19" i="2" s="1"/>
  <c r="AN19" i="2"/>
  <c r="AH19" i="2"/>
  <c r="AG19" i="2"/>
  <c r="AF19" i="2"/>
  <c r="AE19" i="2"/>
  <c r="AD19" i="2"/>
  <c r="AC19" i="2"/>
  <c r="AP19" i="2" s="1"/>
  <c r="X19" i="2"/>
  <c r="W19" i="2"/>
  <c r="AB19" i="2" s="1"/>
  <c r="V19" i="2"/>
  <c r="AA19" i="2" s="1"/>
  <c r="M19" i="2"/>
  <c r="I19" i="2"/>
  <c r="H19" i="2"/>
  <c r="U19" i="2" s="1"/>
  <c r="D19" i="2"/>
  <c r="AV18" i="2"/>
  <c r="AU18" i="2"/>
  <c r="AT18" i="2"/>
  <c r="AC18" i="2"/>
  <c r="L18" i="2"/>
  <c r="K18" i="2"/>
  <c r="J18" i="2"/>
  <c r="I18" i="2"/>
  <c r="J18" i="1"/>
  <c r="AM25" i="2" l="1"/>
  <c r="AS25" i="2" s="1"/>
  <c r="AR25" i="2" s="1"/>
  <c r="AQ25" i="2" s="1"/>
  <c r="Z25" i="2"/>
  <c r="Y25" i="2" s="1"/>
  <c r="AL25" i="2" s="1"/>
  <c r="AM19" i="2"/>
  <c r="AA18" i="2"/>
  <c r="Z19" i="2"/>
  <c r="AB18" i="2"/>
  <c r="AO19" i="2"/>
  <c r="AM20" i="2"/>
  <c r="AS20" i="2" s="1"/>
  <c r="Z20" i="2"/>
  <c r="Y20" i="2" s="1"/>
  <c r="AL20" i="2" s="1"/>
  <c r="AM22" i="2"/>
  <c r="AS22" i="2" s="1"/>
  <c r="AR22" i="2" s="1"/>
  <c r="AQ22" i="2" s="1"/>
  <c r="Z22" i="2"/>
  <c r="Y22" i="2" s="1"/>
  <c r="AL22" i="2" s="1"/>
  <c r="AM23" i="2"/>
  <c r="AS23" i="2" s="1"/>
  <c r="AR23" i="2" s="1"/>
  <c r="AQ23" i="2" s="1"/>
  <c r="Z23" i="2"/>
  <c r="Y23" i="2" s="1"/>
  <c r="AL23" i="2" s="1"/>
  <c r="AM24" i="2"/>
  <c r="AS24" i="2" s="1"/>
  <c r="AR24" i="2" s="1"/>
  <c r="AQ24" i="2" s="1"/>
  <c r="Z24" i="2"/>
  <c r="Y24" i="2" s="1"/>
  <c r="AL24" i="2" s="1"/>
  <c r="Z21" i="2"/>
  <c r="Y21" i="2" s="1"/>
  <c r="AL21" i="2" s="1"/>
  <c r="AM21" i="2"/>
  <c r="AS21" i="2" s="1"/>
  <c r="AR21" i="2" s="1"/>
  <c r="AQ21" i="2" s="1"/>
  <c r="AM26" i="2"/>
  <c r="AS26" i="2" s="1"/>
  <c r="AR26" i="2" s="1"/>
  <c r="AQ26" i="2" s="1"/>
  <c r="Z26" i="2"/>
  <c r="Y26" i="2" s="1"/>
  <c r="AL26" i="2" s="1"/>
  <c r="H18" i="2"/>
  <c r="V25" i="1"/>
  <c r="M27" i="1"/>
  <c r="AS18" i="2" l="1"/>
  <c r="AR20" i="2"/>
  <c r="Y19" i="2"/>
  <c r="Z18" i="2"/>
  <c r="D27" i="1"/>
  <c r="D26" i="1"/>
  <c r="Y18" i="2" l="1"/>
  <c r="AL19" i="2"/>
  <c r="AQ20" i="2"/>
  <c r="AQ18" i="2" s="1"/>
  <c r="AR18" i="2"/>
  <c r="I19" i="1"/>
  <c r="M20" i="1"/>
  <c r="M19" i="1"/>
  <c r="D19" i="1"/>
  <c r="X19" i="1" l="1"/>
  <c r="K18" i="1"/>
  <c r="L18" i="1"/>
  <c r="W19" i="1"/>
  <c r="AB19" i="1" s="1"/>
  <c r="AB18" i="1" s="1"/>
  <c r="V19" i="1"/>
  <c r="AA19" i="1" s="1"/>
  <c r="AC19" i="1" l="1"/>
  <c r="AC18" i="1" s="1"/>
  <c r="Z19" i="1"/>
  <c r="H19" i="1" l="1"/>
  <c r="U19" i="1" s="1"/>
  <c r="Y27" i="1" l="1"/>
  <c r="M26" i="1"/>
  <c r="M25" i="1"/>
  <c r="M24" i="1"/>
  <c r="M23" i="1"/>
  <c r="M22" i="1"/>
  <c r="M21" i="1"/>
  <c r="AD27" i="1" l="1"/>
  <c r="AR27" i="1" s="1"/>
  <c r="AQ27" i="1" s="1"/>
  <c r="AD26" i="1"/>
  <c r="AD25" i="1"/>
  <c r="AD24" i="1"/>
  <c r="AD23" i="1"/>
  <c r="AD22" i="1"/>
  <c r="AD21" i="1"/>
  <c r="AD20" i="1"/>
  <c r="AH19" i="1"/>
  <c r="AG19" i="1"/>
  <c r="AF19" i="1"/>
  <c r="AE19" i="1"/>
  <c r="AD19" i="1" l="1"/>
  <c r="I23" i="1"/>
  <c r="H23" i="1" s="1"/>
  <c r="I21" i="1"/>
  <c r="H21" i="1" s="1"/>
  <c r="I24" i="1"/>
  <c r="H24" i="1" s="1"/>
  <c r="I25" i="1"/>
  <c r="H25" i="1" s="1"/>
  <c r="I26" i="1"/>
  <c r="H26" i="1" s="1"/>
  <c r="V26" i="1"/>
  <c r="AA26" i="1" s="1"/>
  <c r="D25" i="1"/>
  <c r="AA25" i="1" s="1"/>
  <c r="D24" i="1"/>
  <c r="D23" i="1"/>
  <c r="V23" i="1" s="1"/>
  <c r="AA23" i="1" s="1"/>
  <c r="D22" i="1"/>
  <c r="V22" i="1" s="1"/>
  <c r="AA22" i="1" s="1"/>
  <c r="D21" i="1"/>
  <c r="V21" i="1" s="1"/>
  <c r="AA21" i="1" s="1"/>
  <c r="D20" i="1"/>
  <c r="V20" i="1" s="1"/>
  <c r="AA20" i="1" s="1"/>
  <c r="I22" i="1"/>
  <c r="H22" i="1" s="1"/>
  <c r="I20" i="1"/>
  <c r="V24" i="1" l="1"/>
  <c r="AA24" i="1" s="1"/>
  <c r="AA18" i="1" s="1"/>
  <c r="H20" i="1"/>
  <c r="H18" i="1" s="1"/>
  <c r="I18" i="1"/>
  <c r="Z26" i="1"/>
  <c r="Z20" i="1" l="1"/>
  <c r="AM20" i="1"/>
  <c r="AS20" i="1" s="1"/>
  <c r="AR20" i="1" s="1"/>
  <c r="AQ20" i="1" s="1"/>
  <c r="Z21" i="1"/>
  <c r="Y21" i="1" s="1"/>
  <c r="AL21" i="1" s="1"/>
  <c r="AM21" i="1"/>
  <c r="AS21" i="1" s="1"/>
  <c r="AR21" i="1" s="1"/>
  <c r="AQ21" i="1" s="1"/>
  <c r="Y26" i="1"/>
  <c r="AL26" i="1" s="1"/>
  <c r="AM26" i="1"/>
  <c r="AS26" i="1" s="1"/>
  <c r="AR26" i="1" s="1"/>
  <c r="AQ26" i="1" s="1"/>
  <c r="Z25" i="1"/>
  <c r="Y25" i="1" s="1"/>
  <c r="AL25" i="1" s="1"/>
  <c r="AM25" i="1"/>
  <c r="AS25" i="1" s="1"/>
  <c r="AR25" i="1" s="1"/>
  <c r="AQ25" i="1" s="1"/>
  <c r="Z24" i="1"/>
  <c r="Y24" i="1" s="1"/>
  <c r="AL24" i="1" s="1"/>
  <c r="AM24" i="1"/>
  <c r="AS24" i="1" s="1"/>
  <c r="AR24" i="1" s="1"/>
  <c r="AQ24" i="1" s="1"/>
  <c r="Z23" i="1"/>
  <c r="Y23" i="1" s="1"/>
  <c r="AL23" i="1" s="1"/>
  <c r="AM23" i="1"/>
  <c r="AS23" i="1" s="1"/>
  <c r="AR23" i="1" s="1"/>
  <c r="AQ23" i="1" s="1"/>
  <c r="Z22" i="1"/>
  <c r="Y22" i="1" s="1"/>
  <c r="AL22" i="1" s="1"/>
  <c r="AM22" i="1"/>
  <c r="AS22" i="1" s="1"/>
  <c r="AR22" i="1" s="1"/>
  <c r="AQ22" i="1" s="1"/>
  <c r="Y20" i="1" l="1"/>
  <c r="AL20" i="1" s="1"/>
  <c r="Z18" i="1"/>
  <c r="AU19" i="1"/>
  <c r="AU18" i="1"/>
  <c r="AT19" i="1"/>
  <c r="AT18" i="1"/>
  <c r="AN19" i="1"/>
  <c r="AO19" i="1"/>
  <c r="AS18" i="1"/>
  <c r="AS19" i="1" l="1"/>
  <c r="AQ18" i="1" l="1"/>
  <c r="AR18" i="1"/>
  <c r="AR19" i="1"/>
  <c r="AQ19" i="1" l="1"/>
  <c r="AV19" i="1" l="1"/>
  <c r="AV18" i="1"/>
  <c r="AP19" i="1" l="1"/>
  <c r="AM19" i="1"/>
  <c r="Y19" i="1" l="1"/>
  <c r="Y18" i="1" s="1"/>
  <c r="AL19" i="1" l="1"/>
</calcChain>
</file>

<file path=xl/sharedStrings.xml><?xml version="1.0" encoding="utf-8"?>
<sst xmlns="http://schemas.openxmlformats.org/spreadsheetml/2006/main" count="502" uniqueCount="64">
  <si>
    <t>Наименование показателя</t>
  </si>
  <si>
    <t>Ед. изм.</t>
  </si>
  <si>
    <t>Ставки платы, руб/ед.изм.</t>
  </si>
  <si>
    <t>Всего</t>
  </si>
  <si>
    <t>в том числе:</t>
  </si>
  <si>
    <t>по договорам аренды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</si>
  <si>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</t>
  </si>
  <si>
    <t>по договорам купли - продажи для собственных нужд</t>
  </si>
  <si>
    <t>плата за использование лесов в части, превышающей минимальный размер арендной платы</t>
  </si>
  <si>
    <t>плата за использование лесов в части, превышающей минимальный размер по договору купли-продажи</t>
  </si>
  <si>
    <t>плата за использование лесов в части, превышающей минимальный размер по договору купли-продажи заключаемого с субъектами малого и среднего предпри-нимательства</t>
  </si>
  <si>
    <t>плата по договору купли-продажи для собственных нужд</t>
  </si>
  <si>
    <t>по договорам купли-продажи лесных насаждений</t>
  </si>
  <si>
    <t xml:space="preserve"> по договорам купли-продажи лесных насаждений, заключаемым с субъектами малого и среднего предпри-нимательства</t>
  </si>
  <si>
    <t>аренда</t>
  </si>
  <si>
    <t>договоры купли-продажи лесных насаждений</t>
  </si>
  <si>
    <t xml:space="preserve">средняя ставка платы </t>
  </si>
  <si>
    <t>1. Доходы - всего</t>
  </si>
  <si>
    <t>x</t>
  </si>
  <si>
    <t>3. 1. Заготовка древесины</t>
  </si>
  <si>
    <t>1. Заготовка древесины</t>
  </si>
  <si>
    <t>13. 5. Осуществление видов деятельности в сфере охотничьего хозяйства</t>
  </si>
  <si>
    <t>16. 6. Ведение сельского хозяйства</t>
  </si>
  <si>
    <t>19. 8. Осуществление рекреационной деятельности</t>
  </si>
  <si>
    <t>24. 12. Выполнение работ по геологическому изучению недр, разработка месторождений полезных ископаемых</t>
  </si>
  <si>
    <t xml:space="preserve">25. 13. Строительство и эксплуатация водохранилищ и иных искусственных водных объектов, а также гидротехнических сооружений и специализированных </t>
  </si>
  <si>
    <t>26. 14. Строительство, реконструкция, эксплуатация  линейных объектов</t>
  </si>
  <si>
    <t>27. 15. Переработка древесины и иных лесных ресурсов</t>
  </si>
  <si>
    <t>31. II. Плата за предоставление выписок из лесного реестра</t>
  </si>
  <si>
    <t>II. Плата за предоставление выписок из лесного реестра</t>
  </si>
  <si>
    <t>Бюджет субъекта РФ</t>
  </si>
  <si>
    <t>всего</t>
  </si>
  <si>
    <t>договоры купли- продажи с малым бизнесом (отмена постановления Правтельства Новосибирской области от 20.07.2016 № 2019-п)</t>
  </si>
  <si>
    <t xml:space="preserve">Объем, тыс. куб.м.; площадь, га.; ед. </t>
  </si>
  <si>
    <t>тыс. кбм.</t>
  </si>
  <si>
    <t>тыс. руб.</t>
  </si>
  <si>
    <t>тыс.га</t>
  </si>
  <si>
    <t>2022 год</t>
  </si>
  <si>
    <t>коэффициенты роста / снижения к предедущему периоду</t>
  </si>
  <si>
    <t>коэффициенты роста / снижения вк предыдущему периоду</t>
  </si>
  <si>
    <t>План на 2023 год, тыс. руб.</t>
  </si>
  <si>
    <t>СПРАВОЧНО ставки платы (к аналогичному периоду)</t>
  </si>
  <si>
    <t>лист</t>
  </si>
  <si>
    <t xml:space="preserve">Приложение  к пояснительной записке </t>
  </si>
  <si>
    <t>х</t>
  </si>
  <si>
    <t>2. Осуществление видов деятельности в сфере охотничьего хозяйства</t>
  </si>
  <si>
    <t>3. Ведение сельского хозяйства</t>
  </si>
  <si>
    <t>4. Осуществление рекреационной деятельности</t>
  </si>
  <si>
    <t>5. Выполнение работ по геологическому изучению недр, разработка месторождений полезных ископаемых</t>
  </si>
  <si>
    <t xml:space="preserve">6. Строительство и эксплуатация водохранилищ и иных искусственных водных объектов, а также гидротехнических сооружений и специализированных </t>
  </si>
  <si>
    <t>7. Строительство, реконструкция, эксплуатация  линейных объектов</t>
  </si>
  <si>
    <t>8. Переработка древесины и иных лесных ресурсов</t>
  </si>
  <si>
    <t>I Доходы - всего</t>
  </si>
  <si>
    <t xml:space="preserve">по договорам купли - продажи для собственных нужд (постановление
Правительства Новосибирской области от 25.06.2012 № 302-п)
</t>
  </si>
  <si>
    <t>аренда(постановление Правительства РФ от 23.12.2022 N 2405)</t>
  </si>
  <si>
    <t>договоры купли- продажи заключаемые с субъектами малого и среднего предпринимательства(постановление Правительства РФ от 23.12.2022 N 2405)</t>
  </si>
  <si>
    <t>Приложение</t>
  </si>
  <si>
    <t>сумма ожидаемого/ на объем использования</t>
  </si>
  <si>
    <t>Расчет платы и ставки за единицу объема лесных ресурсов или единицу лесного участка на 2026 год</t>
  </si>
  <si>
    <t>План на 2026 год, тыс. руб.</t>
  </si>
  <si>
    <t>2025 год</t>
  </si>
  <si>
    <t>Ожидаемый на 2025 год, тыс. руб.</t>
  </si>
  <si>
    <t>Объем, тыс. куб.м.; площадь, га.; ед. (СПРАВОЧНО объем использования Форма 1-ОИП "Сведения о доходах лесного хозяйства…" за 2024 год)</t>
  </si>
  <si>
    <t>по договорам купли - продажи для собственных нужд (проект постановления
Правительства Новосибирской области от 25.06.2012 № 302-п)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</si>
</sst>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###\ ###\ ##0.0#;[Red]\-#\ ###\ ##0.0#"/>
    <numFmt numFmtId="165" formatCode="0.00_ ;[Red]\-0.00\ "/>
    <numFmt numFmtId="166" formatCode="0.000_ ;[Red]\-0.000\ "/>
    <numFmt numFmtId="167" formatCode="#,##0.000_ ;[Red]\-#,##0.000\ "/>
  </numFmts>
  <fonts count="5" x14ac:knownFonts="1">
    <font>
      <sz val="11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mediumGray">
        <fgColor theme="0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66FFFF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1" fillId="0" borderId="3" xfId="0" applyNumberFormat="1" applyFont="1" applyFill="1" applyBorder="1" applyAlignment="1" applyProtection="1"/>
    <xf numFmtId="0" fontId="2" fillId="0" borderId="1" xfId="0" applyNumberFormat="1" applyFont="1" applyFill="1" applyBorder="1" applyAlignment="1" applyProtection="1">
      <alignment vertical="center"/>
      <protection hidden="1"/>
    </xf>
    <xf numFmtId="0" fontId="1" fillId="0" borderId="4" xfId="0" applyNumberFormat="1" applyFont="1" applyFill="1" applyBorder="1" applyAlignment="1" applyProtection="1">
      <alignment horizontal="left" vertical="top"/>
    </xf>
    <xf numFmtId="0" fontId="1" fillId="0" borderId="1" xfId="0" applyNumberFormat="1" applyFont="1" applyFill="1" applyBorder="1" applyAlignment="1" applyProtection="1">
      <alignment horizontal="center" vertical="top" wrapText="1"/>
      <protection hidden="1"/>
    </xf>
    <xf numFmtId="164" fontId="1" fillId="0" borderId="1" xfId="0" applyNumberFormat="1" applyFont="1" applyFill="1" applyBorder="1" applyAlignment="1" applyProtection="1">
      <alignment horizontal="left" vertical="top" wrapText="1"/>
      <protection hidden="1"/>
    </xf>
    <xf numFmtId="164" fontId="1" fillId="4" borderId="1" xfId="0" applyNumberFormat="1" applyFont="1" applyFill="1" applyBorder="1" applyAlignment="1" applyProtection="1">
      <alignment horizontal="right" vertical="center" wrapText="1"/>
      <protection hidden="1"/>
    </xf>
    <xf numFmtId="167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top"/>
    </xf>
    <xf numFmtId="164" fontId="1" fillId="0" borderId="1" xfId="0" applyNumberFormat="1" applyFont="1" applyFill="1" applyBorder="1" applyAlignment="1" applyProtection="1">
      <alignment horizontal="center" vertical="top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top" wrapText="1"/>
      <protection hidden="1"/>
    </xf>
    <xf numFmtId="164" fontId="3" fillId="0" borderId="1" xfId="0" applyNumberFormat="1" applyFont="1" applyFill="1" applyBorder="1" applyAlignment="1" applyProtection="1">
      <alignment horizontal="left" vertical="top" wrapText="1"/>
      <protection hidden="1"/>
    </xf>
    <xf numFmtId="164" fontId="3" fillId="4" borderId="1" xfId="0" applyNumberFormat="1" applyFont="1" applyFill="1" applyBorder="1" applyAlignment="1" applyProtection="1">
      <alignment horizontal="right" vertical="center" wrapText="1"/>
      <protection hidden="1"/>
    </xf>
    <xf numFmtId="167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0" applyNumberFormat="1" applyFont="1" applyFill="1" applyBorder="1" applyAlignment="1" applyProtection="1">
      <alignment horizontal="right" vertical="center" wrapText="1"/>
      <protection hidden="1"/>
    </xf>
    <xf numFmtId="164" fontId="3" fillId="3" borderId="1" xfId="0" applyNumberFormat="1" applyFont="1" applyFill="1" applyBorder="1" applyAlignment="1" applyProtection="1">
      <alignment horizontal="left" vertical="top" wrapText="1"/>
      <protection hidden="1"/>
    </xf>
    <xf numFmtId="165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vertical="center"/>
      <protection hidden="1"/>
    </xf>
    <xf numFmtId="0" fontId="3" fillId="0" borderId="1" xfId="0" applyNumberFormat="1" applyFont="1" applyFill="1" applyBorder="1" applyAlignment="1" applyProtection="1">
      <alignment horizontal="left" vertical="top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0" applyNumberFormat="1" applyFont="1" applyFill="1" applyBorder="1" applyAlignment="1" applyProtection="1">
      <alignment horizontal="left" vertical="center" wrapText="1"/>
      <protection hidden="1"/>
    </xf>
    <xf numFmtId="164" fontId="3" fillId="5" borderId="1" xfId="0" applyNumberFormat="1" applyFont="1" applyFill="1" applyBorder="1" applyAlignment="1" applyProtection="1">
      <alignment horizontal="right" vertical="center" wrapText="1"/>
      <protection hidden="1"/>
    </xf>
    <xf numFmtId="164" fontId="3" fillId="0" borderId="1" xfId="0" applyNumberFormat="1" applyFont="1" applyFill="1" applyBorder="1" applyAlignment="1" applyProtection="1">
      <alignment horizontal="left" wrapText="1"/>
      <protection hidden="1"/>
    </xf>
    <xf numFmtId="164" fontId="3" fillId="4" borderId="1" xfId="0" applyNumberFormat="1" applyFont="1" applyFill="1" applyBorder="1" applyAlignment="1" applyProtection="1">
      <alignment horizontal="center" wrapText="1"/>
      <protection hidden="1"/>
    </xf>
    <xf numFmtId="164" fontId="3" fillId="0" borderId="1" xfId="0" applyNumberFormat="1" applyFont="1" applyFill="1" applyBorder="1" applyAlignment="1" applyProtection="1">
      <alignment horizontal="center" wrapText="1"/>
      <protection hidden="1"/>
    </xf>
    <xf numFmtId="165" fontId="3" fillId="5" borderId="1" xfId="0" applyNumberFormat="1" applyFont="1" applyFill="1" applyBorder="1" applyAlignment="1" applyProtection="1">
      <alignment horizontal="center" vertical="center" wrapText="1"/>
      <protection hidden="1"/>
    </xf>
    <xf numFmtId="4" fontId="3" fillId="5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0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4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0" applyNumberFormat="1" applyFont="1" applyFill="1" applyBorder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7"/>
  <sheetViews>
    <sheetView view="pageBreakPreview" topLeftCell="B2" zoomScale="60" zoomScaleNormal="90" workbookViewId="0">
      <pane xSplit="2" ySplit="16" topLeftCell="I18" activePane="bottomRight" state="frozen"/>
      <selection activeCell="B2" sqref="B2"/>
      <selection pane="topRight" activeCell="D2" sqref="D2"/>
      <selection pane="bottomLeft" activeCell="B19" sqref="B19"/>
      <selection pane="bottomRight" activeCell="K20" sqref="K20"/>
    </sheetView>
  </sheetViews>
  <sheetFormatPr defaultRowHeight="26.25" x14ac:dyDescent="0.4"/>
  <cols>
    <col min="1" max="1" width="0" style="1" hidden="1" customWidth="1"/>
    <col min="2" max="2" width="53" style="1" customWidth="1"/>
    <col min="3" max="3" width="10.28515625" style="1" customWidth="1"/>
    <col min="4" max="4" width="15.5703125" style="1" customWidth="1"/>
    <col min="5" max="7" width="16.42578125" style="1" customWidth="1"/>
    <col min="8" max="8" width="18.85546875" style="1" customWidth="1"/>
    <col min="9" max="9" width="19.5703125" style="1" customWidth="1"/>
    <col min="10" max="10" width="16.42578125" style="1" customWidth="1"/>
    <col min="11" max="11" width="22.140625" style="1" customWidth="1"/>
    <col min="12" max="12" width="16.42578125" style="1" customWidth="1"/>
    <col min="13" max="13" width="16.140625" style="1" customWidth="1"/>
    <col min="14" max="17" width="16.42578125" style="1" customWidth="1"/>
    <col min="18" max="18" width="21.7109375" style="1" customWidth="1"/>
    <col min="19" max="19" width="19.42578125" style="1" customWidth="1"/>
    <col min="20" max="20" width="22.7109375" style="1" customWidth="1"/>
    <col min="21" max="24" width="16.42578125" style="1" customWidth="1"/>
    <col min="25" max="25" width="20.28515625" style="1" customWidth="1"/>
    <col min="26" max="26" width="19.28515625" style="1" customWidth="1"/>
    <col min="27" max="27" width="19" style="1" customWidth="1"/>
    <col min="28" max="28" width="18.85546875" style="1" customWidth="1"/>
    <col min="29" max="29" width="16.42578125" style="1" customWidth="1"/>
    <col min="30" max="30" width="12.28515625" style="1" hidden="1" customWidth="1"/>
    <col min="31" max="48" width="16.42578125" style="1" hidden="1" customWidth="1"/>
    <col min="49" max="160" width="9.140625" style="1"/>
    <col min="161" max="161" width="0" style="1" hidden="1" customWidth="1"/>
    <col min="162" max="162" width="60.5703125" style="1" customWidth="1"/>
    <col min="163" max="163" width="10.28515625" style="1" customWidth="1"/>
    <col min="164" max="164" width="9.140625" style="1" customWidth="1"/>
    <col min="165" max="300" width="16.42578125" style="1" customWidth="1"/>
    <col min="301" max="302" width="0" style="1" hidden="1" customWidth="1"/>
    <col min="303" max="416" width="9.140625" style="1"/>
    <col min="417" max="417" width="0" style="1" hidden="1" customWidth="1"/>
    <col min="418" max="418" width="60.5703125" style="1" customWidth="1"/>
    <col min="419" max="419" width="10.28515625" style="1" customWidth="1"/>
    <col min="420" max="420" width="9.140625" style="1" customWidth="1"/>
    <col min="421" max="556" width="16.42578125" style="1" customWidth="1"/>
    <col min="557" max="558" width="0" style="1" hidden="1" customWidth="1"/>
    <col min="559" max="672" width="9.140625" style="1"/>
    <col min="673" max="673" width="0" style="1" hidden="1" customWidth="1"/>
    <col min="674" max="674" width="60.5703125" style="1" customWidth="1"/>
    <col min="675" max="675" width="10.28515625" style="1" customWidth="1"/>
    <col min="676" max="676" width="9.140625" style="1" customWidth="1"/>
    <col min="677" max="812" width="16.42578125" style="1" customWidth="1"/>
    <col min="813" max="814" width="0" style="1" hidden="1" customWidth="1"/>
    <col min="815" max="928" width="9.140625" style="1"/>
    <col min="929" max="929" width="0" style="1" hidden="1" customWidth="1"/>
    <col min="930" max="930" width="60.5703125" style="1" customWidth="1"/>
    <col min="931" max="931" width="10.28515625" style="1" customWidth="1"/>
    <col min="932" max="932" width="9.140625" style="1" customWidth="1"/>
    <col min="933" max="1068" width="16.42578125" style="1" customWidth="1"/>
    <col min="1069" max="1070" width="0" style="1" hidden="1" customWidth="1"/>
    <col min="1071" max="1184" width="9.140625" style="1"/>
    <col min="1185" max="1185" width="0" style="1" hidden="1" customWidth="1"/>
    <col min="1186" max="1186" width="60.5703125" style="1" customWidth="1"/>
    <col min="1187" max="1187" width="10.28515625" style="1" customWidth="1"/>
    <col min="1188" max="1188" width="9.140625" style="1" customWidth="1"/>
    <col min="1189" max="1324" width="16.42578125" style="1" customWidth="1"/>
    <col min="1325" max="1326" width="0" style="1" hidden="1" customWidth="1"/>
    <col min="1327" max="1440" width="9.140625" style="1"/>
    <col min="1441" max="1441" width="0" style="1" hidden="1" customWidth="1"/>
    <col min="1442" max="1442" width="60.5703125" style="1" customWidth="1"/>
    <col min="1443" max="1443" width="10.28515625" style="1" customWidth="1"/>
    <col min="1444" max="1444" width="9.140625" style="1" customWidth="1"/>
    <col min="1445" max="1580" width="16.42578125" style="1" customWidth="1"/>
    <col min="1581" max="1582" width="0" style="1" hidden="1" customWidth="1"/>
    <col min="1583" max="1696" width="9.140625" style="1"/>
    <col min="1697" max="1697" width="0" style="1" hidden="1" customWidth="1"/>
    <col min="1698" max="1698" width="60.5703125" style="1" customWidth="1"/>
    <col min="1699" max="1699" width="10.28515625" style="1" customWidth="1"/>
    <col min="1700" max="1700" width="9.140625" style="1" customWidth="1"/>
    <col min="1701" max="1836" width="16.42578125" style="1" customWidth="1"/>
    <col min="1837" max="1838" width="0" style="1" hidden="1" customWidth="1"/>
    <col min="1839" max="1952" width="9.140625" style="1"/>
    <col min="1953" max="1953" width="0" style="1" hidden="1" customWidth="1"/>
    <col min="1954" max="1954" width="60.5703125" style="1" customWidth="1"/>
    <col min="1955" max="1955" width="10.28515625" style="1" customWidth="1"/>
    <col min="1956" max="1956" width="9.140625" style="1" customWidth="1"/>
    <col min="1957" max="2092" width="16.42578125" style="1" customWidth="1"/>
    <col min="2093" max="2094" width="0" style="1" hidden="1" customWidth="1"/>
    <col min="2095" max="2208" width="9.140625" style="1"/>
    <col min="2209" max="2209" width="0" style="1" hidden="1" customWidth="1"/>
    <col min="2210" max="2210" width="60.5703125" style="1" customWidth="1"/>
    <col min="2211" max="2211" width="10.28515625" style="1" customWidth="1"/>
    <col min="2212" max="2212" width="9.140625" style="1" customWidth="1"/>
    <col min="2213" max="2348" width="16.42578125" style="1" customWidth="1"/>
    <col min="2349" max="2350" width="0" style="1" hidden="1" customWidth="1"/>
    <col min="2351" max="2464" width="9.140625" style="1"/>
    <col min="2465" max="2465" width="0" style="1" hidden="1" customWidth="1"/>
    <col min="2466" max="2466" width="60.5703125" style="1" customWidth="1"/>
    <col min="2467" max="2467" width="10.28515625" style="1" customWidth="1"/>
    <col min="2468" max="2468" width="9.140625" style="1" customWidth="1"/>
    <col min="2469" max="2604" width="16.42578125" style="1" customWidth="1"/>
    <col min="2605" max="2606" width="0" style="1" hidden="1" customWidth="1"/>
    <col min="2607" max="2720" width="9.140625" style="1"/>
    <col min="2721" max="2721" width="0" style="1" hidden="1" customWidth="1"/>
    <col min="2722" max="2722" width="60.5703125" style="1" customWidth="1"/>
    <col min="2723" max="2723" width="10.28515625" style="1" customWidth="1"/>
    <col min="2724" max="2724" width="9.140625" style="1" customWidth="1"/>
    <col min="2725" max="2860" width="16.42578125" style="1" customWidth="1"/>
    <col min="2861" max="2862" width="0" style="1" hidden="1" customWidth="1"/>
    <col min="2863" max="2976" width="9.140625" style="1"/>
    <col min="2977" max="2977" width="0" style="1" hidden="1" customWidth="1"/>
    <col min="2978" max="2978" width="60.5703125" style="1" customWidth="1"/>
    <col min="2979" max="2979" width="10.28515625" style="1" customWidth="1"/>
    <col min="2980" max="2980" width="9.140625" style="1" customWidth="1"/>
    <col min="2981" max="3116" width="16.42578125" style="1" customWidth="1"/>
    <col min="3117" max="3118" width="0" style="1" hidden="1" customWidth="1"/>
    <col min="3119" max="3232" width="9.140625" style="1"/>
    <col min="3233" max="3233" width="0" style="1" hidden="1" customWidth="1"/>
    <col min="3234" max="3234" width="60.5703125" style="1" customWidth="1"/>
    <col min="3235" max="3235" width="10.28515625" style="1" customWidth="1"/>
    <col min="3236" max="3236" width="9.140625" style="1" customWidth="1"/>
    <col min="3237" max="3372" width="16.42578125" style="1" customWidth="1"/>
    <col min="3373" max="3374" width="0" style="1" hidden="1" customWidth="1"/>
    <col min="3375" max="3488" width="9.140625" style="1"/>
    <col min="3489" max="3489" width="0" style="1" hidden="1" customWidth="1"/>
    <col min="3490" max="3490" width="60.5703125" style="1" customWidth="1"/>
    <col min="3491" max="3491" width="10.28515625" style="1" customWidth="1"/>
    <col min="3492" max="3492" width="9.140625" style="1" customWidth="1"/>
    <col min="3493" max="3628" width="16.42578125" style="1" customWidth="1"/>
    <col min="3629" max="3630" width="0" style="1" hidden="1" customWidth="1"/>
    <col min="3631" max="3744" width="9.140625" style="1"/>
    <col min="3745" max="3745" width="0" style="1" hidden="1" customWidth="1"/>
    <col min="3746" max="3746" width="60.5703125" style="1" customWidth="1"/>
    <col min="3747" max="3747" width="10.28515625" style="1" customWidth="1"/>
    <col min="3748" max="3748" width="9.140625" style="1" customWidth="1"/>
    <col min="3749" max="3884" width="16.42578125" style="1" customWidth="1"/>
    <col min="3885" max="3886" width="0" style="1" hidden="1" customWidth="1"/>
    <col min="3887" max="4000" width="9.140625" style="1"/>
    <col min="4001" max="4001" width="0" style="1" hidden="1" customWidth="1"/>
    <col min="4002" max="4002" width="60.5703125" style="1" customWidth="1"/>
    <col min="4003" max="4003" width="10.28515625" style="1" customWidth="1"/>
    <col min="4004" max="4004" width="9.140625" style="1" customWidth="1"/>
    <col min="4005" max="4140" width="16.42578125" style="1" customWidth="1"/>
    <col min="4141" max="4142" width="0" style="1" hidden="1" customWidth="1"/>
    <col min="4143" max="4256" width="9.140625" style="1"/>
    <col min="4257" max="4257" width="0" style="1" hidden="1" customWidth="1"/>
    <col min="4258" max="4258" width="60.5703125" style="1" customWidth="1"/>
    <col min="4259" max="4259" width="10.28515625" style="1" customWidth="1"/>
    <col min="4260" max="4260" width="9.140625" style="1" customWidth="1"/>
    <col min="4261" max="4396" width="16.42578125" style="1" customWidth="1"/>
    <col min="4397" max="4398" width="0" style="1" hidden="1" customWidth="1"/>
    <col min="4399" max="4512" width="9.140625" style="1"/>
    <col min="4513" max="4513" width="0" style="1" hidden="1" customWidth="1"/>
    <col min="4514" max="4514" width="60.5703125" style="1" customWidth="1"/>
    <col min="4515" max="4515" width="10.28515625" style="1" customWidth="1"/>
    <col min="4516" max="4516" width="9.140625" style="1" customWidth="1"/>
    <col min="4517" max="4652" width="16.42578125" style="1" customWidth="1"/>
    <col min="4653" max="4654" width="0" style="1" hidden="1" customWidth="1"/>
    <col min="4655" max="4768" width="9.140625" style="1"/>
    <col min="4769" max="4769" width="0" style="1" hidden="1" customWidth="1"/>
    <col min="4770" max="4770" width="60.5703125" style="1" customWidth="1"/>
    <col min="4771" max="4771" width="10.28515625" style="1" customWidth="1"/>
    <col min="4772" max="4772" width="9.140625" style="1" customWidth="1"/>
    <col min="4773" max="4908" width="16.42578125" style="1" customWidth="1"/>
    <col min="4909" max="4910" width="0" style="1" hidden="1" customWidth="1"/>
    <col min="4911" max="5024" width="9.140625" style="1"/>
    <col min="5025" max="5025" width="0" style="1" hidden="1" customWidth="1"/>
    <col min="5026" max="5026" width="60.5703125" style="1" customWidth="1"/>
    <col min="5027" max="5027" width="10.28515625" style="1" customWidth="1"/>
    <col min="5028" max="5028" width="9.140625" style="1" customWidth="1"/>
    <col min="5029" max="5164" width="16.42578125" style="1" customWidth="1"/>
    <col min="5165" max="5166" width="0" style="1" hidden="1" customWidth="1"/>
    <col min="5167" max="5280" width="9.140625" style="1"/>
    <col min="5281" max="5281" width="0" style="1" hidden="1" customWidth="1"/>
    <col min="5282" max="5282" width="60.5703125" style="1" customWidth="1"/>
    <col min="5283" max="5283" width="10.28515625" style="1" customWidth="1"/>
    <col min="5284" max="5284" width="9.140625" style="1" customWidth="1"/>
    <col min="5285" max="5420" width="16.42578125" style="1" customWidth="1"/>
    <col min="5421" max="5422" width="0" style="1" hidden="1" customWidth="1"/>
    <col min="5423" max="5536" width="9.140625" style="1"/>
    <col min="5537" max="5537" width="0" style="1" hidden="1" customWidth="1"/>
    <col min="5538" max="5538" width="60.5703125" style="1" customWidth="1"/>
    <col min="5539" max="5539" width="10.28515625" style="1" customWidth="1"/>
    <col min="5540" max="5540" width="9.140625" style="1" customWidth="1"/>
    <col min="5541" max="5676" width="16.42578125" style="1" customWidth="1"/>
    <col min="5677" max="5678" width="0" style="1" hidden="1" customWidth="1"/>
    <col min="5679" max="5792" width="9.140625" style="1"/>
    <col min="5793" max="5793" width="0" style="1" hidden="1" customWidth="1"/>
    <col min="5794" max="5794" width="60.5703125" style="1" customWidth="1"/>
    <col min="5795" max="5795" width="10.28515625" style="1" customWidth="1"/>
    <col min="5796" max="5796" width="9.140625" style="1" customWidth="1"/>
    <col min="5797" max="5932" width="16.42578125" style="1" customWidth="1"/>
    <col min="5933" max="5934" width="0" style="1" hidden="1" customWidth="1"/>
    <col min="5935" max="6048" width="9.140625" style="1"/>
    <col min="6049" max="6049" width="0" style="1" hidden="1" customWidth="1"/>
    <col min="6050" max="6050" width="60.5703125" style="1" customWidth="1"/>
    <col min="6051" max="6051" width="10.28515625" style="1" customWidth="1"/>
    <col min="6052" max="6052" width="9.140625" style="1" customWidth="1"/>
    <col min="6053" max="6188" width="16.42578125" style="1" customWidth="1"/>
    <col min="6189" max="6190" width="0" style="1" hidden="1" customWidth="1"/>
    <col min="6191" max="6304" width="9.140625" style="1"/>
    <col min="6305" max="6305" width="0" style="1" hidden="1" customWidth="1"/>
    <col min="6306" max="6306" width="60.5703125" style="1" customWidth="1"/>
    <col min="6307" max="6307" width="10.28515625" style="1" customWidth="1"/>
    <col min="6308" max="6308" width="9.140625" style="1" customWidth="1"/>
    <col min="6309" max="6444" width="16.42578125" style="1" customWidth="1"/>
    <col min="6445" max="6446" width="0" style="1" hidden="1" customWidth="1"/>
    <col min="6447" max="6560" width="9.140625" style="1"/>
    <col min="6561" max="6561" width="0" style="1" hidden="1" customWidth="1"/>
    <col min="6562" max="6562" width="60.5703125" style="1" customWidth="1"/>
    <col min="6563" max="6563" width="10.28515625" style="1" customWidth="1"/>
    <col min="6564" max="6564" width="9.140625" style="1" customWidth="1"/>
    <col min="6565" max="6700" width="16.42578125" style="1" customWidth="1"/>
    <col min="6701" max="6702" width="0" style="1" hidden="1" customWidth="1"/>
    <col min="6703" max="6816" width="9.140625" style="1"/>
    <col min="6817" max="6817" width="0" style="1" hidden="1" customWidth="1"/>
    <col min="6818" max="6818" width="60.5703125" style="1" customWidth="1"/>
    <col min="6819" max="6819" width="10.28515625" style="1" customWidth="1"/>
    <col min="6820" max="6820" width="9.140625" style="1" customWidth="1"/>
    <col min="6821" max="6956" width="16.42578125" style="1" customWidth="1"/>
    <col min="6957" max="6958" width="0" style="1" hidden="1" customWidth="1"/>
    <col min="6959" max="7072" width="9.140625" style="1"/>
    <col min="7073" max="7073" width="0" style="1" hidden="1" customWidth="1"/>
    <col min="7074" max="7074" width="60.5703125" style="1" customWidth="1"/>
    <col min="7075" max="7075" width="10.28515625" style="1" customWidth="1"/>
    <col min="7076" max="7076" width="9.140625" style="1" customWidth="1"/>
    <col min="7077" max="7212" width="16.42578125" style="1" customWidth="1"/>
    <col min="7213" max="7214" width="0" style="1" hidden="1" customWidth="1"/>
    <col min="7215" max="7328" width="9.140625" style="1"/>
    <col min="7329" max="7329" width="0" style="1" hidden="1" customWidth="1"/>
    <col min="7330" max="7330" width="60.5703125" style="1" customWidth="1"/>
    <col min="7331" max="7331" width="10.28515625" style="1" customWidth="1"/>
    <col min="7332" max="7332" width="9.140625" style="1" customWidth="1"/>
    <col min="7333" max="7468" width="16.42578125" style="1" customWidth="1"/>
    <col min="7469" max="7470" width="0" style="1" hidden="1" customWidth="1"/>
    <col min="7471" max="7584" width="9.140625" style="1"/>
    <col min="7585" max="7585" width="0" style="1" hidden="1" customWidth="1"/>
    <col min="7586" max="7586" width="60.5703125" style="1" customWidth="1"/>
    <col min="7587" max="7587" width="10.28515625" style="1" customWidth="1"/>
    <col min="7588" max="7588" width="9.140625" style="1" customWidth="1"/>
    <col min="7589" max="7724" width="16.42578125" style="1" customWidth="1"/>
    <col min="7725" max="7726" width="0" style="1" hidden="1" customWidth="1"/>
    <col min="7727" max="7840" width="9.140625" style="1"/>
    <col min="7841" max="7841" width="0" style="1" hidden="1" customWidth="1"/>
    <col min="7842" max="7842" width="60.5703125" style="1" customWidth="1"/>
    <col min="7843" max="7843" width="10.28515625" style="1" customWidth="1"/>
    <col min="7844" max="7844" width="9.140625" style="1" customWidth="1"/>
    <col min="7845" max="7980" width="16.42578125" style="1" customWidth="1"/>
    <col min="7981" max="7982" width="0" style="1" hidden="1" customWidth="1"/>
    <col min="7983" max="8096" width="9.140625" style="1"/>
    <col min="8097" max="8097" width="0" style="1" hidden="1" customWidth="1"/>
    <col min="8098" max="8098" width="60.5703125" style="1" customWidth="1"/>
    <col min="8099" max="8099" width="10.28515625" style="1" customWidth="1"/>
    <col min="8100" max="8100" width="9.140625" style="1" customWidth="1"/>
    <col min="8101" max="8236" width="16.42578125" style="1" customWidth="1"/>
    <col min="8237" max="8238" width="0" style="1" hidden="1" customWidth="1"/>
    <col min="8239" max="8352" width="9.140625" style="1"/>
    <col min="8353" max="8353" width="0" style="1" hidden="1" customWidth="1"/>
    <col min="8354" max="8354" width="60.5703125" style="1" customWidth="1"/>
    <col min="8355" max="8355" width="10.28515625" style="1" customWidth="1"/>
    <col min="8356" max="8356" width="9.140625" style="1" customWidth="1"/>
    <col min="8357" max="8492" width="16.42578125" style="1" customWidth="1"/>
    <col min="8493" max="8494" width="0" style="1" hidden="1" customWidth="1"/>
    <col min="8495" max="8608" width="9.140625" style="1"/>
    <col min="8609" max="8609" width="0" style="1" hidden="1" customWidth="1"/>
    <col min="8610" max="8610" width="60.5703125" style="1" customWidth="1"/>
    <col min="8611" max="8611" width="10.28515625" style="1" customWidth="1"/>
    <col min="8612" max="8612" width="9.140625" style="1" customWidth="1"/>
    <col min="8613" max="8748" width="16.42578125" style="1" customWidth="1"/>
    <col min="8749" max="8750" width="0" style="1" hidden="1" customWidth="1"/>
    <col min="8751" max="8864" width="9.140625" style="1"/>
    <col min="8865" max="8865" width="0" style="1" hidden="1" customWidth="1"/>
    <col min="8866" max="8866" width="60.5703125" style="1" customWidth="1"/>
    <col min="8867" max="8867" width="10.28515625" style="1" customWidth="1"/>
    <col min="8868" max="8868" width="9.140625" style="1" customWidth="1"/>
    <col min="8869" max="9004" width="16.42578125" style="1" customWidth="1"/>
    <col min="9005" max="9006" width="0" style="1" hidden="1" customWidth="1"/>
    <col min="9007" max="9120" width="9.140625" style="1"/>
    <col min="9121" max="9121" width="0" style="1" hidden="1" customWidth="1"/>
    <col min="9122" max="9122" width="60.5703125" style="1" customWidth="1"/>
    <col min="9123" max="9123" width="10.28515625" style="1" customWidth="1"/>
    <col min="9124" max="9124" width="9.140625" style="1" customWidth="1"/>
    <col min="9125" max="9260" width="16.42578125" style="1" customWidth="1"/>
    <col min="9261" max="9262" width="0" style="1" hidden="1" customWidth="1"/>
    <col min="9263" max="9376" width="9.140625" style="1"/>
    <col min="9377" max="9377" width="0" style="1" hidden="1" customWidth="1"/>
    <col min="9378" max="9378" width="60.5703125" style="1" customWidth="1"/>
    <col min="9379" max="9379" width="10.28515625" style="1" customWidth="1"/>
    <col min="9380" max="9380" width="9.140625" style="1" customWidth="1"/>
    <col min="9381" max="9516" width="16.42578125" style="1" customWidth="1"/>
    <col min="9517" max="9518" width="0" style="1" hidden="1" customWidth="1"/>
    <col min="9519" max="9632" width="9.140625" style="1"/>
    <col min="9633" max="9633" width="0" style="1" hidden="1" customWidth="1"/>
    <col min="9634" max="9634" width="60.5703125" style="1" customWidth="1"/>
    <col min="9635" max="9635" width="10.28515625" style="1" customWidth="1"/>
    <col min="9636" max="9636" width="9.140625" style="1" customWidth="1"/>
    <col min="9637" max="9772" width="16.42578125" style="1" customWidth="1"/>
    <col min="9773" max="9774" width="0" style="1" hidden="1" customWidth="1"/>
    <col min="9775" max="9888" width="9.140625" style="1"/>
    <col min="9889" max="9889" width="0" style="1" hidden="1" customWidth="1"/>
    <col min="9890" max="9890" width="60.5703125" style="1" customWidth="1"/>
    <col min="9891" max="9891" width="10.28515625" style="1" customWidth="1"/>
    <col min="9892" max="9892" width="9.140625" style="1" customWidth="1"/>
    <col min="9893" max="10028" width="16.42578125" style="1" customWidth="1"/>
    <col min="10029" max="10030" width="0" style="1" hidden="1" customWidth="1"/>
    <col min="10031" max="10144" width="9.140625" style="1"/>
    <col min="10145" max="10145" width="0" style="1" hidden="1" customWidth="1"/>
    <col min="10146" max="10146" width="60.5703125" style="1" customWidth="1"/>
    <col min="10147" max="10147" width="10.28515625" style="1" customWidth="1"/>
    <col min="10148" max="10148" width="9.140625" style="1" customWidth="1"/>
    <col min="10149" max="10284" width="16.42578125" style="1" customWidth="1"/>
    <col min="10285" max="10286" width="0" style="1" hidden="1" customWidth="1"/>
    <col min="10287" max="10400" width="9.140625" style="1"/>
    <col min="10401" max="10401" width="0" style="1" hidden="1" customWidth="1"/>
    <col min="10402" max="10402" width="60.5703125" style="1" customWidth="1"/>
    <col min="10403" max="10403" width="10.28515625" style="1" customWidth="1"/>
    <col min="10404" max="10404" width="9.140625" style="1" customWidth="1"/>
    <col min="10405" max="10540" width="16.42578125" style="1" customWidth="1"/>
    <col min="10541" max="10542" width="0" style="1" hidden="1" customWidth="1"/>
    <col min="10543" max="10656" width="9.140625" style="1"/>
    <col min="10657" max="10657" width="0" style="1" hidden="1" customWidth="1"/>
    <col min="10658" max="10658" width="60.5703125" style="1" customWidth="1"/>
    <col min="10659" max="10659" width="10.28515625" style="1" customWidth="1"/>
    <col min="10660" max="10660" width="9.140625" style="1" customWidth="1"/>
    <col min="10661" max="10796" width="16.42578125" style="1" customWidth="1"/>
    <col min="10797" max="10798" width="0" style="1" hidden="1" customWidth="1"/>
    <col min="10799" max="10912" width="9.140625" style="1"/>
    <col min="10913" max="10913" width="0" style="1" hidden="1" customWidth="1"/>
    <col min="10914" max="10914" width="60.5703125" style="1" customWidth="1"/>
    <col min="10915" max="10915" width="10.28515625" style="1" customWidth="1"/>
    <col min="10916" max="10916" width="9.140625" style="1" customWidth="1"/>
    <col min="10917" max="11052" width="16.42578125" style="1" customWidth="1"/>
    <col min="11053" max="11054" width="0" style="1" hidden="1" customWidth="1"/>
    <col min="11055" max="11168" width="9.140625" style="1"/>
    <col min="11169" max="11169" width="0" style="1" hidden="1" customWidth="1"/>
    <col min="11170" max="11170" width="60.5703125" style="1" customWidth="1"/>
    <col min="11171" max="11171" width="10.28515625" style="1" customWidth="1"/>
    <col min="11172" max="11172" width="9.140625" style="1" customWidth="1"/>
    <col min="11173" max="11308" width="16.42578125" style="1" customWidth="1"/>
    <col min="11309" max="11310" width="0" style="1" hidden="1" customWidth="1"/>
    <col min="11311" max="11424" width="9.140625" style="1"/>
    <col min="11425" max="11425" width="0" style="1" hidden="1" customWidth="1"/>
    <col min="11426" max="11426" width="60.5703125" style="1" customWidth="1"/>
    <col min="11427" max="11427" width="10.28515625" style="1" customWidth="1"/>
    <col min="11428" max="11428" width="9.140625" style="1" customWidth="1"/>
    <col min="11429" max="11564" width="16.42578125" style="1" customWidth="1"/>
    <col min="11565" max="11566" width="0" style="1" hidden="1" customWidth="1"/>
    <col min="11567" max="11680" width="9.140625" style="1"/>
    <col min="11681" max="11681" width="0" style="1" hidden="1" customWidth="1"/>
    <col min="11682" max="11682" width="60.5703125" style="1" customWidth="1"/>
    <col min="11683" max="11683" width="10.28515625" style="1" customWidth="1"/>
    <col min="11684" max="11684" width="9.140625" style="1" customWidth="1"/>
    <col min="11685" max="11820" width="16.42578125" style="1" customWidth="1"/>
    <col min="11821" max="11822" width="0" style="1" hidden="1" customWidth="1"/>
    <col min="11823" max="11936" width="9.140625" style="1"/>
    <col min="11937" max="11937" width="0" style="1" hidden="1" customWidth="1"/>
    <col min="11938" max="11938" width="60.5703125" style="1" customWidth="1"/>
    <col min="11939" max="11939" width="10.28515625" style="1" customWidth="1"/>
    <col min="11940" max="11940" width="9.140625" style="1" customWidth="1"/>
    <col min="11941" max="12076" width="16.42578125" style="1" customWidth="1"/>
    <col min="12077" max="12078" width="0" style="1" hidden="1" customWidth="1"/>
    <col min="12079" max="12192" width="9.140625" style="1"/>
    <col min="12193" max="12193" width="0" style="1" hidden="1" customWidth="1"/>
    <col min="12194" max="12194" width="60.5703125" style="1" customWidth="1"/>
    <col min="12195" max="12195" width="10.28515625" style="1" customWidth="1"/>
    <col min="12196" max="12196" width="9.140625" style="1" customWidth="1"/>
    <col min="12197" max="12332" width="16.42578125" style="1" customWidth="1"/>
    <col min="12333" max="12334" width="0" style="1" hidden="1" customWidth="1"/>
    <col min="12335" max="12448" width="9.140625" style="1"/>
    <col min="12449" max="12449" width="0" style="1" hidden="1" customWidth="1"/>
    <col min="12450" max="12450" width="60.5703125" style="1" customWidth="1"/>
    <col min="12451" max="12451" width="10.28515625" style="1" customWidth="1"/>
    <col min="12452" max="12452" width="9.140625" style="1" customWidth="1"/>
    <col min="12453" max="12588" width="16.42578125" style="1" customWidth="1"/>
    <col min="12589" max="12590" width="0" style="1" hidden="1" customWidth="1"/>
    <col min="12591" max="12704" width="9.140625" style="1"/>
    <col min="12705" max="12705" width="0" style="1" hidden="1" customWidth="1"/>
    <col min="12706" max="12706" width="60.5703125" style="1" customWidth="1"/>
    <col min="12707" max="12707" width="10.28515625" style="1" customWidth="1"/>
    <col min="12708" max="12708" width="9.140625" style="1" customWidth="1"/>
    <col min="12709" max="12844" width="16.42578125" style="1" customWidth="1"/>
    <col min="12845" max="12846" width="0" style="1" hidden="1" customWidth="1"/>
    <col min="12847" max="12960" width="9.140625" style="1"/>
    <col min="12961" max="12961" width="0" style="1" hidden="1" customWidth="1"/>
    <col min="12962" max="12962" width="60.5703125" style="1" customWidth="1"/>
    <col min="12963" max="12963" width="10.28515625" style="1" customWidth="1"/>
    <col min="12964" max="12964" width="9.140625" style="1" customWidth="1"/>
    <col min="12965" max="13100" width="16.42578125" style="1" customWidth="1"/>
    <col min="13101" max="13102" width="0" style="1" hidden="1" customWidth="1"/>
    <col min="13103" max="13216" width="9.140625" style="1"/>
    <col min="13217" max="13217" width="0" style="1" hidden="1" customWidth="1"/>
    <col min="13218" max="13218" width="60.5703125" style="1" customWidth="1"/>
    <col min="13219" max="13219" width="10.28515625" style="1" customWidth="1"/>
    <col min="13220" max="13220" width="9.140625" style="1" customWidth="1"/>
    <col min="13221" max="13356" width="16.42578125" style="1" customWidth="1"/>
    <col min="13357" max="13358" width="0" style="1" hidden="1" customWidth="1"/>
    <col min="13359" max="13472" width="9.140625" style="1"/>
    <col min="13473" max="13473" width="0" style="1" hidden="1" customWidth="1"/>
    <col min="13474" max="13474" width="60.5703125" style="1" customWidth="1"/>
    <col min="13475" max="13475" width="10.28515625" style="1" customWidth="1"/>
    <col min="13476" max="13476" width="9.140625" style="1" customWidth="1"/>
    <col min="13477" max="13612" width="16.42578125" style="1" customWidth="1"/>
    <col min="13613" max="13614" width="0" style="1" hidden="1" customWidth="1"/>
    <col min="13615" max="13728" width="9.140625" style="1"/>
    <col min="13729" max="13729" width="0" style="1" hidden="1" customWidth="1"/>
    <col min="13730" max="13730" width="60.5703125" style="1" customWidth="1"/>
    <col min="13731" max="13731" width="10.28515625" style="1" customWidth="1"/>
    <col min="13732" max="13732" width="9.140625" style="1" customWidth="1"/>
    <col min="13733" max="13868" width="16.42578125" style="1" customWidth="1"/>
    <col min="13869" max="13870" width="0" style="1" hidden="1" customWidth="1"/>
    <col min="13871" max="13984" width="9.140625" style="1"/>
    <col min="13985" max="13985" width="0" style="1" hidden="1" customWidth="1"/>
    <col min="13986" max="13986" width="60.5703125" style="1" customWidth="1"/>
    <col min="13987" max="13987" width="10.28515625" style="1" customWidth="1"/>
    <col min="13988" max="13988" width="9.140625" style="1" customWidth="1"/>
    <col min="13989" max="14124" width="16.42578125" style="1" customWidth="1"/>
    <col min="14125" max="14126" width="0" style="1" hidden="1" customWidth="1"/>
    <col min="14127" max="14240" width="9.140625" style="1"/>
    <col min="14241" max="14241" width="0" style="1" hidden="1" customWidth="1"/>
    <col min="14242" max="14242" width="60.5703125" style="1" customWidth="1"/>
    <col min="14243" max="14243" width="10.28515625" style="1" customWidth="1"/>
    <col min="14244" max="14244" width="9.140625" style="1" customWidth="1"/>
    <col min="14245" max="14380" width="16.42578125" style="1" customWidth="1"/>
    <col min="14381" max="14382" width="0" style="1" hidden="1" customWidth="1"/>
    <col min="14383" max="14496" width="9.140625" style="1"/>
    <col min="14497" max="14497" width="0" style="1" hidden="1" customWidth="1"/>
    <col min="14498" max="14498" width="60.5703125" style="1" customWidth="1"/>
    <col min="14499" max="14499" width="10.28515625" style="1" customWidth="1"/>
    <col min="14500" max="14500" width="9.140625" style="1" customWidth="1"/>
    <col min="14501" max="14636" width="16.42578125" style="1" customWidth="1"/>
    <col min="14637" max="14638" width="0" style="1" hidden="1" customWidth="1"/>
    <col min="14639" max="14752" width="9.140625" style="1"/>
    <col min="14753" max="14753" width="0" style="1" hidden="1" customWidth="1"/>
    <col min="14754" max="14754" width="60.5703125" style="1" customWidth="1"/>
    <col min="14755" max="14755" width="10.28515625" style="1" customWidth="1"/>
    <col min="14756" max="14756" width="9.140625" style="1" customWidth="1"/>
    <col min="14757" max="14892" width="16.42578125" style="1" customWidth="1"/>
    <col min="14893" max="14894" width="0" style="1" hidden="1" customWidth="1"/>
    <col min="14895" max="15008" width="9.140625" style="1"/>
    <col min="15009" max="15009" width="0" style="1" hidden="1" customWidth="1"/>
    <col min="15010" max="15010" width="60.5703125" style="1" customWidth="1"/>
    <col min="15011" max="15011" width="10.28515625" style="1" customWidth="1"/>
    <col min="15012" max="15012" width="9.140625" style="1" customWidth="1"/>
    <col min="15013" max="15148" width="16.42578125" style="1" customWidth="1"/>
    <col min="15149" max="15150" width="0" style="1" hidden="1" customWidth="1"/>
    <col min="15151" max="15264" width="9.140625" style="1"/>
    <col min="15265" max="15265" width="0" style="1" hidden="1" customWidth="1"/>
    <col min="15266" max="15266" width="60.5703125" style="1" customWidth="1"/>
    <col min="15267" max="15267" width="10.28515625" style="1" customWidth="1"/>
    <col min="15268" max="15268" width="9.140625" style="1" customWidth="1"/>
    <col min="15269" max="15404" width="16.42578125" style="1" customWidth="1"/>
    <col min="15405" max="15406" width="0" style="1" hidden="1" customWidth="1"/>
    <col min="15407" max="15520" width="9.140625" style="1"/>
    <col min="15521" max="15521" width="0" style="1" hidden="1" customWidth="1"/>
    <col min="15522" max="15522" width="60.5703125" style="1" customWidth="1"/>
    <col min="15523" max="15523" width="10.28515625" style="1" customWidth="1"/>
    <col min="15524" max="15524" width="9.140625" style="1" customWidth="1"/>
    <col min="15525" max="15660" width="16.42578125" style="1" customWidth="1"/>
    <col min="15661" max="15662" width="0" style="1" hidden="1" customWidth="1"/>
    <col min="15663" max="15776" width="9.140625" style="1"/>
    <col min="15777" max="15777" width="0" style="1" hidden="1" customWidth="1"/>
    <col min="15778" max="15778" width="60.5703125" style="1" customWidth="1"/>
    <col min="15779" max="15779" width="10.28515625" style="1" customWidth="1"/>
    <col min="15780" max="15780" width="9.140625" style="1" customWidth="1"/>
    <col min="15781" max="15916" width="16.42578125" style="1" customWidth="1"/>
    <col min="15917" max="15918" width="0" style="1" hidden="1" customWidth="1"/>
    <col min="15919" max="16032" width="9.140625" style="1"/>
    <col min="16033" max="16033" width="0" style="1" hidden="1" customWidth="1"/>
    <col min="16034" max="16034" width="60.5703125" style="1" customWidth="1"/>
    <col min="16035" max="16035" width="10.28515625" style="1" customWidth="1"/>
    <col min="16036" max="16036" width="9.140625" style="1" customWidth="1"/>
    <col min="16037" max="16172" width="16.42578125" style="1" customWidth="1"/>
    <col min="16173" max="16174" width="0" style="1" hidden="1" customWidth="1"/>
    <col min="16175" max="16384" width="9.140625" style="1"/>
  </cols>
  <sheetData>
    <row r="1" spans="1:48" ht="45.75" hidden="1" customHeight="1" thickBot="1" x14ac:dyDescent="0.45">
      <c r="Z1" s="39" t="s">
        <v>43</v>
      </c>
      <c r="AA1" s="39"/>
      <c r="AB1" s="39"/>
      <c r="AC1" s="39"/>
    </row>
    <row r="2" spans="1:48" ht="45.75" customHeight="1" thickBot="1" x14ac:dyDescent="0.45">
      <c r="B2" s="40" t="s">
        <v>58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1" t="s">
        <v>56</v>
      </c>
      <c r="AB2" s="41"/>
      <c r="AC2" s="41"/>
    </row>
    <row r="3" spans="1:48" ht="18.75" customHeight="1" thickBot="1" x14ac:dyDescent="0.45">
      <c r="A3" s="2"/>
      <c r="B3" s="37" t="s">
        <v>0</v>
      </c>
      <c r="C3" s="37" t="s">
        <v>1</v>
      </c>
      <c r="D3" s="37" t="s">
        <v>62</v>
      </c>
      <c r="E3" s="37"/>
      <c r="F3" s="37"/>
      <c r="G3" s="37"/>
      <c r="H3" s="38" t="s">
        <v>61</v>
      </c>
      <c r="I3" s="38"/>
      <c r="J3" s="38"/>
      <c r="K3" s="38"/>
      <c r="L3" s="38"/>
      <c r="M3" s="37" t="s">
        <v>33</v>
      </c>
      <c r="N3" s="37"/>
      <c r="O3" s="37"/>
      <c r="P3" s="37"/>
      <c r="Q3" s="42" t="s">
        <v>38</v>
      </c>
      <c r="R3" s="43"/>
      <c r="S3" s="43"/>
      <c r="T3" s="44"/>
      <c r="U3" s="38" t="s">
        <v>2</v>
      </c>
      <c r="V3" s="38"/>
      <c r="W3" s="38"/>
      <c r="X3" s="38"/>
      <c r="Y3" s="38" t="s">
        <v>59</v>
      </c>
      <c r="Z3" s="38"/>
      <c r="AA3" s="38"/>
      <c r="AB3" s="38"/>
      <c r="AC3" s="38"/>
      <c r="AD3" s="54" t="s">
        <v>33</v>
      </c>
      <c r="AE3" s="54"/>
      <c r="AF3" s="54"/>
      <c r="AG3" s="54"/>
      <c r="AH3" s="54"/>
      <c r="AI3" s="56" t="s">
        <v>39</v>
      </c>
      <c r="AJ3" s="57"/>
      <c r="AK3" s="58"/>
      <c r="AL3" s="55" t="s">
        <v>2</v>
      </c>
      <c r="AM3" s="55"/>
      <c r="AN3" s="55"/>
      <c r="AO3" s="55"/>
      <c r="AP3" s="55"/>
      <c r="AQ3" s="55" t="s">
        <v>40</v>
      </c>
      <c r="AR3" s="55"/>
      <c r="AS3" s="55"/>
      <c r="AT3" s="55"/>
      <c r="AU3" s="55"/>
      <c r="AV3" s="55"/>
    </row>
    <row r="4" spans="1:48" ht="18.75" customHeight="1" thickBot="1" x14ac:dyDescent="0.45">
      <c r="A4" s="2"/>
      <c r="B4" s="37"/>
      <c r="C4" s="37"/>
      <c r="D4" s="37"/>
      <c r="E4" s="37"/>
      <c r="F4" s="37"/>
      <c r="G4" s="37"/>
      <c r="H4" s="37" t="s">
        <v>3</v>
      </c>
      <c r="I4" s="27"/>
      <c r="J4" s="27"/>
      <c r="K4" s="27"/>
      <c r="L4" s="27"/>
      <c r="M4" s="37"/>
      <c r="N4" s="37"/>
      <c r="O4" s="37"/>
      <c r="P4" s="37"/>
      <c r="Q4" s="45"/>
      <c r="R4" s="46"/>
      <c r="S4" s="46"/>
      <c r="T4" s="47"/>
      <c r="U4" s="37" t="s">
        <v>57</v>
      </c>
      <c r="V4" s="37"/>
      <c r="W4" s="37"/>
      <c r="X4" s="37"/>
      <c r="Y4" s="37" t="s">
        <v>3</v>
      </c>
      <c r="Z4" s="27"/>
      <c r="AA4" s="27"/>
      <c r="AB4" s="27"/>
      <c r="AC4" s="27"/>
      <c r="AD4" s="54"/>
      <c r="AE4" s="54"/>
      <c r="AF4" s="54"/>
      <c r="AG4" s="54"/>
      <c r="AH4" s="54"/>
      <c r="AI4" s="59"/>
      <c r="AJ4" s="60"/>
      <c r="AK4" s="61"/>
      <c r="AL4" s="56" t="s">
        <v>41</v>
      </c>
      <c r="AM4" s="57"/>
      <c r="AN4" s="57"/>
      <c r="AO4" s="57"/>
      <c r="AP4" s="58"/>
      <c r="AQ4" s="54" t="s">
        <v>3</v>
      </c>
      <c r="AR4" s="3"/>
      <c r="AS4" s="3"/>
      <c r="AT4" s="3"/>
      <c r="AU4" s="3"/>
      <c r="AV4" s="3"/>
    </row>
    <row r="5" spans="1:48" ht="46.5" customHeight="1" thickBot="1" x14ac:dyDescent="0.45">
      <c r="A5" s="2"/>
      <c r="B5" s="37"/>
      <c r="C5" s="37"/>
      <c r="D5" s="37"/>
      <c r="E5" s="37"/>
      <c r="F5" s="37"/>
      <c r="G5" s="37"/>
      <c r="H5" s="37"/>
      <c r="I5" s="38" t="s">
        <v>30</v>
      </c>
      <c r="J5" s="38"/>
      <c r="K5" s="38"/>
      <c r="L5" s="38"/>
      <c r="M5" s="37"/>
      <c r="N5" s="37"/>
      <c r="O5" s="37"/>
      <c r="P5" s="37"/>
      <c r="Q5" s="45"/>
      <c r="R5" s="46"/>
      <c r="S5" s="46"/>
      <c r="T5" s="47"/>
      <c r="U5" s="37"/>
      <c r="V5" s="37"/>
      <c r="W5" s="37"/>
      <c r="X5" s="37"/>
      <c r="Y5" s="37"/>
      <c r="Z5" s="38" t="s">
        <v>30</v>
      </c>
      <c r="AA5" s="38"/>
      <c r="AB5" s="38"/>
      <c r="AC5" s="38"/>
      <c r="AD5" s="54"/>
      <c r="AE5" s="54"/>
      <c r="AF5" s="54"/>
      <c r="AG5" s="54"/>
      <c r="AH5" s="54"/>
      <c r="AI5" s="59"/>
      <c r="AJ5" s="60"/>
      <c r="AK5" s="61"/>
      <c r="AL5" s="59"/>
      <c r="AM5" s="60"/>
      <c r="AN5" s="60"/>
      <c r="AO5" s="60"/>
      <c r="AP5" s="61"/>
      <c r="AQ5" s="54"/>
      <c r="AR5" s="55" t="s">
        <v>30</v>
      </c>
      <c r="AS5" s="55"/>
      <c r="AT5" s="55"/>
      <c r="AU5" s="55"/>
      <c r="AV5" s="55"/>
    </row>
    <row r="6" spans="1:48" ht="15.75" customHeight="1" thickBot="1" x14ac:dyDescent="0.45">
      <c r="A6" s="2"/>
      <c r="B6" s="37"/>
      <c r="C6" s="37"/>
      <c r="D6" s="37" t="s">
        <v>60</v>
      </c>
      <c r="E6" s="37"/>
      <c r="F6" s="37"/>
      <c r="G6" s="37"/>
      <c r="H6" s="37"/>
      <c r="I6" s="37" t="s">
        <v>6</v>
      </c>
      <c r="J6" s="38" t="s">
        <v>4</v>
      </c>
      <c r="K6" s="38"/>
      <c r="L6" s="38"/>
      <c r="M6" s="37" t="s">
        <v>60</v>
      </c>
      <c r="N6" s="37"/>
      <c r="O6" s="37"/>
      <c r="P6" s="37"/>
      <c r="Q6" s="45"/>
      <c r="R6" s="46"/>
      <c r="S6" s="46"/>
      <c r="T6" s="47"/>
      <c r="U6" s="37"/>
      <c r="V6" s="37"/>
      <c r="W6" s="37"/>
      <c r="X6" s="37"/>
      <c r="Y6" s="37"/>
      <c r="Z6" s="37" t="s">
        <v>6</v>
      </c>
      <c r="AA6" s="38" t="s">
        <v>4</v>
      </c>
      <c r="AB6" s="38"/>
      <c r="AC6" s="38"/>
      <c r="AD6" s="54" t="s">
        <v>37</v>
      </c>
      <c r="AE6" s="54"/>
      <c r="AF6" s="54"/>
      <c r="AG6" s="54"/>
      <c r="AH6" s="54"/>
      <c r="AI6" s="59"/>
      <c r="AJ6" s="60"/>
      <c r="AK6" s="61"/>
      <c r="AL6" s="59"/>
      <c r="AM6" s="60"/>
      <c r="AN6" s="60"/>
      <c r="AO6" s="60"/>
      <c r="AP6" s="61"/>
      <c r="AQ6" s="54"/>
      <c r="AR6" s="54" t="s">
        <v>6</v>
      </c>
      <c r="AS6" s="55" t="s">
        <v>4</v>
      </c>
      <c r="AT6" s="55"/>
      <c r="AU6" s="55"/>
      <c r="AV6" s="55"/>
    </row>
    <row r="7" spans="1:48" ht="15.75" customHeight="1" thickBot="1" x14ac:dyDescent="0.45">
      <c r="A7" s="2"/>
      <c r="B7" s="37"/>
      <c r="C7" s="37"/>
      <c r="D7" s="37"/>
      <c r="E7" s="37"/>
      <c r="F7" s="37"/>
      <c r="G7" s="37"/>
      <c r="H7" s="37"/>
      <c r="I7" s="37"/>
      <c r="J7" s="37" t="s">
        <v>8</v>
      </c>
      <c r="K7" s="37" t="s">
        <v>10</v>
      </c>
      <c r="L7" s="37" t="s">
        <v>11</v>
      </c>
      <c r="M7" s="37"/>
      <c r="N7" s="37"/>
      <c r="O7" s="37"/>
      <c r="P7" s="37"/>
      <c r="Q7" s="48"/>
      <c r="R7" s="49"/>
      <c r="S7" s="49"/>
      <c r="T7" s="50"/>
      <c r="U7" s="37"/>
      <c r="V7" s="37"/>
      <c r="W7" s="37"/>
      <c r="X7" s="37"/>
      <c r="Y7" s="37"/>
      <c r="Z7" s="37"/>
      <c r="AA7" s="37" t="s">
        <v>8</v>
      </c>
      <c r="AB7" s="37" t="s">
        <v>10</v>
      </c>
      <c r="AC7" s="37" t="s">
        <v>11</v>
      </c>
      <c r="AD7" s="54"/>
      <c r="AE7" s="54"/>
      <c r="AF7" s="54"/>
      <c r="AG7" s="54"/>
      <c r="AH7" s="54"/>
      <c r="AI7" s="62"/>
      <c r="AJ7" s="63"/>
      <c r="AK7" s="64"/>
      <c r="AL7" s="62"/>
      <c r="AM7" s="63"/>
      <c r="AN7" s="63"/>
      <c r="AO7" s="63"/>
      <c r="AP7" s="64"/>
      <c r="AQ7" s="54"/>
      <c r="AR7" s="54"/>
      <c r="AS7" s="54" t="s">
        <v>8</v>
      </c>
      <c r="AT7" s="54" t="s">
        <v>9</v>
      </c>
      <c r="AU7" s="54" t="s">
        <v>10</v>
      </c>
      <c r="AV7" s="54" t="s">
        <v>11</v>
      </c>
    </row>
    <row r="8" spans="1:48" ht="15.75" customHeight="1" thickBot="1" x14ac:dyDescent="0.45">
      <c r="A8" s="2"/>
      <c r="B8" s="37"/>
      <c r="C8" s="37"/>
      <c r="D8" s="37" t="s">
        <v>31</v>
      </c>
      <c r="E8" s="37" t="s">
        <v>5</v>
      </c>
      <c r="F8" s="37" t="s">
        <v>13</v>
      </c>
      <c r="G8" s="37" t="s">
        <v>7</v>
      </c>
      <c r="H8" s="37"/>
      <c r="I8" s="37"/>
      <c r="J8" s="37"/>
      <c r="K8" s="37"/>
      <c r="L8" s="37"/>
      <c r="M8" s="37" t="s">
        <v>31</v>
      </c>
      <c r="N8" s="37" t="s">
        <v>5</v>
      </c>
      <c r="O8" s="37" t="s">
        <v>13</v>
      </c>
      <c r="P8" s="37" t="s">
        <v>7</v>
      </c>
      <c r="Q8" s="37" t="s">
        <v>54</v>
      </c>
      <c r="R8" s="37" t="s">
        <v>55</v>
      </c>
      <c r="S8" s="37" t="s">
        <v>53</v>
      </c>
      <c r="T8" s="51" t="s">
        <v>63</v>
      </c>
      <c r="U8" s="37" t="s">
        <v>16</v>
      </c>
      <c r="V8" s="37" t="s">
        <v>5</v>
      </c>
      <c r="W8" s="37" t="s">
        <v>13</v>
      </c>
      <c r="X8" s="37" t="s">
        <v>7</v>
      </c>
      <c r="Y8" s="37"/>
      <c r="Z8" s="37"/>
      <c r="AA8" s="37"/>
      <c r="AB8" s="37"/>
      <c r="AC8" s="37"/>
      <c r="AD8" s="54" t="s">
        <v>31</v>
      </c>
      <c r="AE8" s="54" t="s">
        <v>5</v>
      </c>
      <c r="AF8" s="54" t="s">
        <v>12</v>
      </c>
      <c r="AG8" s="54" t="s">
        <v>13</v>
      </c>
      <c r="AH8" s="54" t="s">
        <v>7</v>
      </c>
      <c r="AI8" s="54" t="s">
        <v>14</v>
      </c>
      <c r="AJ8" s="54" t="s">
        <v>15</v>
      </c>
      <c r="AK8" s="54" t="s">
        <v>32</v>
      </c>
      <c r="AL8" s="54" t="s">
        <v>16</v>
      </c>
      <c r="AM8" s="54" t="s">
        <v>5</v>
      </c>
      <c r="AN8" s="54" t="s">
        <v>12</v>
      </c>
      <c r="AO8" s="54" t="s">
        <v>13</v>
      </c>
      <c r="AP8" s="54" t="s">
        <v>7</v>
      </c>
      <c r="AQ8" s="54"/>
      <c r="AR8" s="54"/>
      <c r="AS8" s="54"/>
      <c r="AT8" s="54"/>
      <c r="AU8" s="54"/>
      <c r="AV8" s="54"/>
    </row>
    <row r="9" spans="1:48" ht="15.75" customHeight="1" thickBot="1" x14ac:dyDescent="0.45">
      <c r="A9" s="2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52"/>
      <c r="U9" s="37"/>
      <c r="V9" s="37"/>
      <c r="W9" s="37"/>
      <c r="X9" s="37"/>
      <c r="Y9" s="37"/>
      <c r="Z9" s="37"/>
      <c r="AA9" s="37"/>
      <c r="AB9" s="37"/>
      <c r="AC9" s="37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</row>
    <row r="10" spans="1:48" ht="15.75" customHeight="1" thickBot="1" x14ac:dyDescent="0.45">
      <c r="A10" s="2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52"/>
      <c r="U10" s="37"/>
      <c r="V10" s="37"/>
      <c r="W10" s="37"/>
      <c r="X10" s="37"/>
      <c r="Y10" s="37"/>
      <c r="Z10" s="37"/>
      <c r="AA10" s="37"/>
      <c r="AB10" s="37"/>
      <c r="AC10" s="37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</row>
    <row r="11" spans="1:48" ht="27" thickBot="1" x14ac:dyDescent="0.45">
      <c r="A11" s="2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52"/>
      <c r="U11" s="37"/>
      <c r="V11" s="37"/>
      <c r="W11" s="37"/>
      <c r="X11" s="37"/>
      <c r="Y11" s="37"/>
      <c r="Z11" s="37"/>
      <c r="AA11" s="37"/>
      <c r="AB11" s="37"/>
      <c r="AC11" s="37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</row>
    <row r="12" spans="1:48" ht="27" thickBot="1" x14ac:dyDescent="0.45">
      <c r="A12" s="2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52"/>
      <c r="U12" s="37"/>
      <c r="V12" s="37"/>
      <c r="W12" s="37"/>
      <c r="X12" s="37"/>
      <c r="Y12" s="37"/>
      <c r="Z12" s="37"/>
      <c r="AA12" s="37"/>
      <c r="AB12" s="37"/>
      <c r="AC12" s="37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</row>
    <row r="13" spans="1:48" ht="27" thickBot="1" x14ac:dyDescent="0.45">
      <c r="A13" s="2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52"/>
      <c r="U13" s="37"/>
      <c r="V13" s="37"/>
      <c r="W13" s="37"/>
      <c r="X13" s="37"/>
      <c r="Y13" s="37"/>
      <c r="Z13" s="37"/>
      <c r="AA13" s="37"/>
      <c r="AB13" s="37"/>
      <c r="AC13" s="37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</row>
    <row r="14" spans="1:48" ht="27" thickBot="1" x14ac:dyDescent="0.45">
      <c r="A14" s="2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52"/>
      <c r="U14" s="37"/>
      <c r="V14" s="37"/>
      <c r="W14" s="37"/>
      <c r="X14" s="37"/>
      <c r="Y14" s="37"/>
      <c r="Z14" s="37"/>
      <c r="AA14" s="37"/>
      <c r="AB14" s="37"/>
      <c r="AC14" s="37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</row>
    <row r="15" spans="1:48" ht="27" thickBot="1" x14ac:dyDescent="0.45">
      <c r="A15" s="2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52"/>
      <c r="U15" s="37"/>
      <c r="V15" s="37"/>
      <c r="W15" s="37"/>
      <c r="X15" s="37"/>
      <c r="Y15" s="37"/>
      <c r="Z15" s="37"/>
      <c r="AA15" s="37"/>
      <c r="AB15" s="37"/>
      <c r="AC15" s="37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</row>
    <row r="16" spans="1:48" ht="27" thickBot="1" x14ac:dyDescent="0.45">
      <c r="A16" s="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52"/>
      <c r="U16" s="37"/>
      <c r="V16" s="37"/>
      <c r="W16" s="37"/>
      <c r="X16" s="37"/>
      <c r="Y16" s="37"/>
      <c r="Z16" s="37"/>
      <c r="AA16" s="37"/>
      <c r="AB16" s="37"/>
      <c r="AC16" s="37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</row>
    <row r="17" spans="1:48" ht="42" customHeight="1" thickBot="1" x14ac:dyDescent="0.45">
      <c r="A17" s="2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53"/>
      <c r="U17" s="37"/>
      <c r="V17" s="37"/>
      <c r="W17" s="37"/>
      <c r="X17" s="37"/>
      <c r="Y17" s="37"/>
      <c r="Z17" s="37"/>
      <c r="AA17" s="37"/>
      <c r="AB17" s="37"/>
      <c r="AC17" s="37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</row>
    <row r="18" spans="1:48" ht="37.5" x14ac:dyDescent="0.4">
      <c r="A18" s="4" t="s">
        <v>17</v>
      </c>
      <c r="B18" s="28" t="s">
        <v>52</v>
      </c>
      <c r="C18" s="16" t="s">
        <v>35</v>
      </c>
      <c r="D18" s="16"/>
      <c r="E18" s="17" t="s">
        <v>18</v>
      </c>
      <c r="F18" s="17" t="s">
        <v>18</v>
      </c>
      <c r="G18" s="17" t="s">
        <v>18</v>
      </c>
      <c r="H18" s="18">
        <f>SUM(H19:H27)</f>
        <v>146720.70000000001</v>
      </c>
      <c r="I18" s="18">
        <f>SUM(I19:I27)</f>
        <v>146622</v>
      </c>
      <c r="J18" s="18">
        <f>SUM(J19:J26)</f>
        <v>80027</v>
      </c>
      <c r="K18" s="18">
        <f>K19</f>
        <v>37565</v>
      </c>
      <c r="L18" s="18">
        <f>L19</f>
        <v>29030</v>
      </c>
      <c r="M18" s="29"/>
      <c r="N18" s="30" t="s">
        <v>18</v>
      </c>
      <c r="O18" s="30" t="s">
        <v>18</v>
      </c>
      <c r="P18" s="30" t="s">
        <v>18</v>
      </c>
      <c r="Q18" s="19" t="s">
        <v>44</v>
      </c>
      <c r="R18" s="19" t="s">
        <v>44</v>
      </c>
      <c r="S18" s="19" t="s">
        <v>44</v>
      </c>
      <c r="T18" s="19"/>
      <c r="U18" s="20" t="s">
        <v>44</v>
      </c>
      <c r="V18" s="20" t="s">
        <v>44</v>
      </c>
      <c r="W18" s="20" t="s">
        <v>44</v>
      </c>
      <c r="X18" s="20" t="s">
        <v>44</v>
      </c>
      <c r="Y18" s="18">
        <f>SUM(Y19:Y27)</f>
        <v>152212.40648822769</v>
      </c>
      <c r="Z18" s="18">
        <f>SUM(Z19:Z27)</f>
        <v>152212.40648822769</v>
      </c>
      <c r="AA18" s="18">
        <f>SUM(AA19:AA26)</f>
        <v>78290.189867824054</v>
      </c>
      <c r="AB18" s="18">
        <f>SUM(AB19:AB26)</f>
        <v>39056.330500000004</v>
      </c>
      <c r="AC18" s="18">
        <f>SUM(AC19:AC26)</f>
        <v>34865.886120403644</v>
      </c>
      <c r="AD18" s="5"/>
      <c r="AE18" s="6" t="s">
        <v>18</v>
      </c>
      <c r="AF18" s="6" t="s">
        <v>18</v>
      </c>
      <c r="AG18" s="6" t="s">
        <v>18</v>
      </c>
      <c r="AH18" s="6" t="s">
        <v>18</v>
      </c>
      <c r="AI18" s="8">
        <v>0</v>
      </c>
      <c r="AJ18" s="8">
        <v>0</v>
      </c>
      <c r="AK18" s="8">
        <v>0</v>
      </c>
      <c r="AL18" s="9">
        <v>0</v>
      </c>
      <c r="AM18" s="9">
        <v>0</v>
      </c>
      <c r="AN18" s="9">
        <v>0</v>
      </c>
      <c r="AO18" s="9">
        <v>0</v>
      </c>
      <c r="AP18" s="9">
        <v>0</v>
      </c>
      <c r="AQ18" s="7">
        <f t="shared" ref="AQ18:AV18" si="0">SUM(AQ20:AQ27)</f>
        <v>48050.887624093833</v>
      </c>
      <c r="AR18" s="7">
        <f t="shared" si="0"/>
        <v>48050.887624093833</v>
      </c>
      <c r="AS18" s="7">
        <f t="shared" si="0"/>
        <v>48005.887624093833</v>
      </c>
      <c r="AT18" s="7">
        <f t="shared" si="0"/>
        <v>0</v>
      </c>
      <c r="AU18" s="7">
        <f t="shared" si="0"/>
        <v>0</v>
      </c>
      <c r="AV18" s="7">
        <f t="shared" si="0"/>
        <v>0</v>
      </c>
    </row>
    <row r="19" spans="1:48" ht="37.5" x14ac:dyDescent="0.4">
      <c r="A19" s="10" t="s">
        <v>19</v>
      </c>
      <c r="B19" s="28" t="s">
        <v>20</v>
      </c>
      <c r="C19" s="16" t="s">
        <v>34</v>
      </c>
      <c r="D19" s="20">
        <f>SUM(E19:G19)</f>
        <v>1170</v>
      </c>
      <c r="E19" s="21">
        <v>972</v>
      </c>
      <c r="F19" s="21">
        <v>44.4</v>
      </c>
      <c r="G19" s="21">
        <v>153.6</v>
      </c>
      <c r="H19" s="18">
        <f>I19</f>
        <v>93621</v>
      </c>
      <c r="I19" s="18">
        <f>J19+K19+L19</f>
        <v>93621</v>
      </c>
      <c r="J19" s="31">
        <v>27026</v>
      </c>
      <c r="K19" s="31">
        <v>37565</v>
      </c>
      <c r="L19" s="31">
        <v>29030</v>
      </c>
      <c r="M19" s="20">
        <f>SUM(N19:P19)</f>
        <v>1179.3999999999999</v>
      </c>
      <c r="N19" s="21">
        <v>910.4</v>
      </c>
      <c r="O19" s="21">
        <v>44.4</v>
      </c>
      <c r="P19" s="21">
        <v>224.6</v>
      </c>
      <c r="Q19" s="19">
        <v>1.0397000000000001</v>
      </c>
      <c r="R19" s="19">
        <v>1.0397000000000001</v>
      </c>
      <c r="S19" s="19">
        <v>1.0397000000000001</v>
      </c>
      <c r="T19" s="19">
        <v>0.79</v>
      </c>
      <c r="U19" s="35">
        <f>H19/D19</f>
        <v>80.017948717948713</v>
      </c>
      <c r="V19" s="35">
        <f>J19/E19</f>
        <v>27.804526748971192</v>
      </c>
      <c r="W19" s="35">
        <f>K19/F19</f>
        <v>846.05855855855862</v>
      </c>
      <c r="X19" s="35">
        <f>L19/G19</f>
        <v>188.99739583333334</v>
      </c>
      <c r="Y19" s="18">
        <f>Z19</f>
        <v>100240.39344641188</v>
      </c>
      <c r="Z19" s="18">
        <f>SUM(AA19:AC19)</f>
        <v>100240.39344641188</v>
      </c>
      <c r="AA19" s="31">
        <f>V19*N19*Q19</f>
        <v>26318.176826008232</v>
      </c>
      <c r="AB19" s="31">
        <f>W19*O19*R19</f>
        <v>39056.330500000004</v>
      </c>
      <c r="AC19" s="31">
        <f>X19*P19*S19*T19</f>
        <v>34865.886120403644</v>
      </c>
      <c r="AD19" s="11" t="e">
        <f>SUM(AE19:AH19)</f>
        <v>#REF!</v>
      </c>
      <c r="AE19" s="12" t="e">
        <f>#REF!+#REF!</f>
        <v>#REF!</v>
      </c>
      <c r="AF19" s="12" t="e">
        <f>#REF!+#REF!</f>
        <v>#REF!</v>
      </c>
      <c r="AG19" s="12" t="e">
        <f>#REF!+#REF!</f>
        <v>#REF!</v>
      </c>
      <c r="AH19" s="12" t="e">
        <f>#REF!+#REF!</f>
        <v>#REF!</v>
      </c>
      <c r="AI19" s="8">
        <v>1.0389999999999999</v>
      </c>
      <c r="AJ19" s="8">
        <v>1.0389999999999999</v>
      </c>
      <c r="AK19" s="8">
        <v>1.0389999999999999</v>
      </c>
      <c r="AL19" s="14">
        <f t="shared" ref="AL19:AL26" si="1">Y19/M19</f>
        <v>84.99270259997617</v>
      </c>
      <c r="AM19" s="14">
        <f t="shared" ref="AM19:AM26" si="2">AA19/N19</f>
        <v>28.908366460905352</v>
      </c>
      <c r="AN19" s="14" t="e">
        <f>#REF!/#REF!</f>
        <v>#REF!</v>
      </c>
      <c r="AO19" s="14">
        <f>AB19/O19</f>
        <v>879.6470833333334</v>
      </c>
      <c r="AP19" s="14">
        <f>AC19/P19</f>
        <v>155.23546803385418</v>
      </c>
      <c r="AQ19" s="7" t="e">
        <f>AR19</f>
        <v>#REF!</v>
      </c>
      <c r="AR19" s="7" t="e">
        <f>SUM(AS19:AV19)</f>
        <v>#REF!</v>
      </c>
      <c r="AS19" s="7" t="e">
        <f>SUM(#REF!)</f>
        <v>#REF!</v>
      </c>
      <c r="AT19" s="7" t="e">
        <f>SUM(#REF!)</f>
        <v>#REF!</v>
      </c>
      <c r="AU19" s="7" t="e">
        <f>SUM(#REF!)</f>
        <v>#REF!</v>
      </c>
      <c r="AV19" s="7" t="e">
        <f>SUM(#REF!)</f>
        <v>#REF!</v>
      </c>
    </row>
    <row r="20" spans="1:48" ht="37.5" x14ac:dyDescent="0.4">
      <c r="A20" s="10" t="s">
        <v>21</v>
      </c>
      <c r="B20" s="28" t="s">
        <v>45</v>
      </c>
      <c r="C20" s="16" t="s">
        <v>36</v>
      </c>
      <c r="D20" s="20">
        <f t="shared" ref="D20:D25" si="3">SUM(E20:G20)</f>
        <v>398.49529999999999</v>
      </c>
      <c r="E20" s="21">
        <v>398.49529999999999</v>
      </c>
      <c r="F20" s="21" t="s">
        <v>44</v>
      </c>
      <c r="G20" s="21" t="s">
        <v>44</v>
      </c>
      <c r="H20" s="18">
        <f t="shared" ref="H20:H26" si="4">I20</f>
        <v>16</v>
      </c>
      <c r="I20" s="18">
        <f>J20</f>
        <v>16</v>
      </c>
      <c r="J20" s="23">
        <v>16</v>
      </c>
      <c r="K20" s="24" t="s">
        <v>18</v>
      </c>
      <c r="L20" s="24" t="s">
        <v>18</v>
      </c>
      <c r="M20" s="20">
        <f>SUM(N20:P20)</f>
        <v>384.75</v>
      </c>
      <c r="N20" s="21">
        <v>384.75</v>
      </c>
      <c r="O20" s="19" t="s">
        <v>44</v>
      </c>
      <c r="P20" s="19" t="s">
        <v>44</v>
      </c>
      <c r="Q20" s="19">
        <v>1.0389999999999999</v>
      </c>
      <c r="R20" s="19" t="s">
        <v>44</v>
      </c>
      <c r="S20" s="19" t="s">
        <v>44</v>
      </c>
      <c r="T20" s="19"/>
      <c r="U20" s="35" t="s">
        <v>44</v>
      </c>
      <c r="V20" s="25">
        <f>J20/D20</f>
        <v>4.0151038167827828E-2</v>
      </c>
      <c r="W20" s="22" t="s">
        <v>44</v>
      </c>
      <c r="X20" s="22" t="s">
        <v>44</v>
      </c>
      <c r="Y20" s="18">
        <f t="shared" ref="Y20:Z26" si="5">Z20</f>
        <v>16.050588300539552</v>
      </c>
      <c r="Z20" s="18">
        <f>AA20</f>
        <v>16.050588300539552</v>
      </c>
      <c r="AA20" s="31">
        <f t="shared" ref="AA20:AA26" si="6">V20*N20*Q20</f>
        <v>16.050588300539552</v>
      </c>
      <c r="AB20" s="17" t="s">
        <v>18</v>
      </c>
      <c r="AC20" s="17" t="s">
        <v>18</v>
      </c>
      <c r="AD20" s="11">
        <f t="shared" ref="AD20:AD26" si="7">SUM(AE20:AH20)</f>
        <v>443.98450000000003</v>
      </c>
      <c r="AE20" s="12">
        <v>443.98450000000003</v>
      </c>
      <c r="AF20" s="12"/>
      <c r="AG20" s="12"/>
      <c r="AH20" s="12"/>
      <c r="AI20" s="8">
        <v>1.0409999999999999</v>
      </c>
      <c r="AJ20" s="8">
        <v>0</v>
      </c>
      <c r="AK20" s="8">
        <v>0</v>
      </c>
      <c r="AL20" s="14">
        <f t="shared" si="1"/>
        <v>4.1716928656373102E-2</v>
      </c>
      <c r="AM20" s="14">
        <f t="shared" si="2"/>
        <v>4.1716928656373102E-2</v>
      </c>
      <c r="AN20" s="13"/>
      <c r="AO20" s="13"/>
      <c r="AP20" s="13"/>
      <c r="AQ20" s="7">
        <f t="shared" ref="AQ20:AQ27" si="8">AR20</f>
        <v>19.281058169187936</v>
      </c>
      <c r="AR20" s="7">
        <f>AS20</f>
        <v>19.281058169187936</v>
      </c>
      <c r="AS20" s="12">
        <f t="shared" ref="AS20:AS26" si="9">AE20*AI20*AM20</f>
        <v>19.281058169187936</v>
      </c>
      <c r="AT20" s="6" t="s">
        <v>18</v>
      </c>
      <c r="AU20" s="6" t="s">
        <v>18</v>
      </c>
      <c r="AV20" s="6" t="s">
        <v>18</v>
      </c>
    </row>
    <row r="21" spans="1:48" x14ac:dyDescent="0.4">
      <c r="A21" s="10" t="s">
        <v>22</v>
      </c>
      <c r="B21" s="28" t="s">
        <v>46</v>
      </c>
      <c r="C21" s="16" t="s">
        <v>36</v>
      </c>
      <c r="D21" s="20">
        <f t="shared" si="3"/>
        <v>185.12979999999999</v>
      </c>
      <c r="E21" s="21">
        <v>185.12979999999999</v>
      </c>
      <c r="F21" s="21" t="s">
        <v>44</v>
      </c>
      <c r="G21" s="21" t="s">
        <v>44</v>
      </c>
      <c r="H21" s="18">
        <f t="shared" si="4"/>
        <v>200</v>
      </c>
      <c r="I21" s="18">
        <f t="shared" ref="I21:I26" si="10">J21</f>
        <v>200</v>
      </c>
      <c r="J21" s="23">
        <v>200</v>
      </c>
      <c r="K21" s="24" t="s">
        <v>18</v>
      </c>
      <c r="L21" s="24" t="s">
        <v>18</v>
      </c>
      <c r="M21" s="20">
        <f t="shared" ref="M21:M27" si="11">SUM(N21:P21)</f>
        <v>185.12979999999999</v>
      </c>
      <c r="N21" s="21">
        <v>185.12979999999999</v>
      </c>
      <c r="O21" s="19" t="s">
        <v>44</v>
      </c>
      <c r="P21" s="19" t="s">
        <v>44</v>
      </c>
      <c r="Q21" s="19">
        <v>1.0389999999999999</v>
      </c>
      <c r="R21" s="19" t="s">
        <v>44</v>
      </c>
      <c r="S21" s="19" t="s">
        <v>44</v>
      </c>
      <c r="T21" s="19"/>
      <c r="U21" s="35" t="s">
        <v>44</v>
      </c>
      <c r="V21" s="25">
        <f>J21/D21</f>
        <v>1.0803231030336553</v>
      </c>
      <c r="W21" s="22" t="s">
        <v>44</v>
      </c>
      <c r="X21" s="22" t="s">
        <v>44</v>
      </c>
      <c r="Y21" s="18">
        <f t="shared" si="5"/>
        <v>207.79999999999998</v>
      </c>
      <c r="Z21" s="18">
        <f t="shared" si="5"/>
        <v>207.79999999999998</v>
      </c>
      <c r="AA21" s="31">
        <f t="shared" si="6"/>
        <v>207.79999999999998</v>
      </c>
      <c r="AB21" s="17" t="s">
        <v>18</v>
      </c>
      <c r="AC21" s="17" t="s">
        <v>18</v>
      </c>
      <c r="AD21" s="11">
        <f t="shared" si="7"/>
        <v>185.12979999999999</v>
      </c>
      <c r="AE21" s="12">
        <v>185.12979999999999</v>
      </c>
      <c r="AF21" s="12"/>
      <c r="AG21" s="12"/>
      <c r="AH21" s="12"/>
      <c r="AI21" s="8">
        <v>1.0409999999999999</v>
      </c>
      <c r="AJ21" s="8">
        <v>0</v>
      </c>
      <c r="AK21" s="8">
        <v>0</v>
      </c>
      <c r="AL21" s="14">
        <f t="shared" si="1"/>
        <v>1.1224557040519678</v>
      </c>
      <c r="AM21" s="14">
        <f t="shared" si="2"/>
        <v>1.1224557040519678</v>
      </c>
      <c r="AN21" s="13"/>
      <c r="AO21" s="13"/>
      <c r="AP21" s="13"/>
      <c r="AQ21" s="7">
        <f t="shared" si="8"/>
        <v>216.31979999999999</v>
      </c>
      <c r="AR21" s="7">
        <f t="shared" ref="AR21:AR26" si="12">AS21</f>
        <v>216.31979999999999</v>
      </c>
      <c r="AS21" s="12">
        <f t="shared" si="9"/>
        <v>216.31979999999999</v>
      </c>
      <c r="AT21" s="6" t="s">
        <v>18</v>
      </c>
      <c r="AU21" s="6" t="s">
        <v>18</v>
      </c>
      <c r="AV21" s="6" t="s">
        <v>18</v>
      </c>
    </row>
    <row r="22" spans="1:48" ht="37.5" x14ac:dyDescent="0.4">
      <c r="A22" s="10" t="s">
        <v>23</v>
      </c>
      <c r="B22" s="28" t="s">
        <v>47</v>
      </c>
      <c r="C22" s="16" t="s">
        <v>36</v>
      </c>
      <c r="D22" s="20">
        <f t="shared" si="3"/>
        <v>0.3039</v>
      </c>
      <c r="E22" s="21">
        <v>0.3039</v>
      </c>
      <c r="F22" s="21" t="s">
        <v>44</v>
      </c>
      <c r="G22" s="21" t="s">
        <v>44</v>
      </c>
      <c r="H22" s="18">
        <f t="shared" si="4"/>
        <v>4150</v>
      </c>
      <c r="I22" s="18">
        <f t="shared" si="10"/>
        <v>4150</v>
      </c>
      <c r="J22" s="23">
        <v>4150</v>
      </c>
      <c r="K22" s="24" t="s">
        <v>18</v>
      </c>
      <c r="L22" s="24" t="s">
        <v>18</v>
      </c>
      <c r="M22" s="20">
        <f t="shared" si="11"/>
        <v>0.28199999999999997</v>
      </c>
      <c r="N22" s="21">
        <v>0.28199999999999997</v>
      </c>
      <c r="O22" s="19" t="s">
        <v>44</v>
      </c>
      <c r="P22" s="19" t="s">
        <v>44</v>
      </c>
      <c r="Q22" s="19">
        <v>1.0389999999999999</v>
      </c>
      <c r="R22" s="19" t="s">
        <v>44</v>
      </c>
      <c r="S22" s="19" t="s">
        <v>44</v>
      </c>
      <c r="T22" s="19"/>
      <c r="U22" s="35" t="s">
        <v>44</v>
      </c>
      <c r="V22" s="25">
        <f>J22/D22</f>
        <v>13655.807831523527</v>
      </c>
      <c r="W22" s="22" t="s">
        <v>44</v>
      </c>
      <c r="X22" s="22" t="s">
        <v>44</v>
      </c>
      <c r="Y22" s="18">
        <f t="shared" si="5"/>
        <v>4001.12438302073</v>
      </c>
      <c r="Z22" s="18">
        <f t="shared" si="5"/>
        <v>4001.12438302073</v>
      </c>
      <c r="AA22" s="31">
        <f t="shared" si="6"/>
        <v>4001.12438302073</v>
      </c>
      <c r="AB22" s="17" t="s">
        <v>18</v>
      </c>
      <c r="AC22" s="17" t="s">
        <v>18</v>
      </c>
      <c r="AD22" s="11">
        <f t="shared" si="7"/>
        <v>0.42799999999999999</v>
      </c>
      <c r="AE22" s="12">
        <v>0.42799999999999999</v>
      </c>
      <c r="AF22" s="12"/>
      <c r="AG22" s="12"/>
      <c r="AH22" s="12"/>
      <c r="AI22" s="8">
        <v>1.0409999999999999</v>
      </c>
      <c r="AJ22" s="8">
        <v>0</v>
      </c>
      <c r="AK22" s="8">
        <v>0</v>
      </c>
      <c r="AL22" s="14">
        <f t="shared" si="1"/>
        <v>14188.384336952944</v>
      </c>
      <c r="AM22" s="14">
        <f t="shared" si="2"/>
        <v>14188.384336952944</v>
      </c>
      <c r="AN22" s="13"/>
      <c r="AO22" s="13"/>
      <c r="AP22" s="13"/>
      <c r="AQ22" s="7">
        <f t="shared" si="8"/>
        <v>6321.6062645607099</v>
      </c>
      <c r="AR22" s="7">
        <f t="shared" si="12"/>
        <v>6321.6062645607099</v>
      </c>
      <c r="AS22" s="12">
        <f t="shared" si="9"/>
        <v>6321.6062645607099</v>
      </c>
      <c r="AT22" s="6" t="s">
        <v>18</v>
      </c>
      <c r="AU22" s="6" t="s">
        <v>18</v>
      </c>
      <c r="AV22" s="6" t="s">
        <v>18</v>
      </c>
    </row>
    <row r="23" spans="1:48" ht="56.25" x14ac:dyDescent="0.4">
      <c r="A23" s="10" t="s">
        <v>24</v>
      </c>
      <c r="B23" s="28" t="s">
        <v>48</v>
      </c>
      <c r="C23" s="16" t="s">
        <v>36</v>
      </c>
      <c r="D23" s="20">
        <f t="shared" si="3"/>
        <v>4.2957000000000001</v>
      </c>
      <c r="E23" s="21">
        <v>4.2957000000000001</v>
      </c>
      <c r="F23" s="21" t="s">
        <v>44</v>
      </c>
      <c r="G23" s="21" t="s">
        <v>44</v>
      </c>
      <c r="H23" s="18">
        <f t="shared" si="4"/>
        <v>40980</v>
      </c>
      <c r="I23" s="18">
        <f t="shared" si="10"/>
        <v>40980</v>
      </c>
      <c r="J23" s="23">
        <v>40980</v>
      </c>
      <c r="K23" s="24" t="s">
        <v>18</v>
      </c>
      <c r="L23" s="24" t="s">
        <v>18</v>
      </c>
      <c r="M23" s="20">
        <f t="shared" si="11"/>
        <v>4.0060000000000002</v>
      </c>
      <c r="N23" s="21">
        <v>4.0060000000000002</v>
      </c>
      <c r="O23" s="19" t="s">
        <v>44</v>
      </c>
      <c r="P23" s="19" t="s">
        <v>44</v>
      </c>
      <c r="Q23" s="19">
        <v>1.0389999999999999</v>
      </c>
      <c r="R23" s="19" t="s">
        <v>44</v>
      </c>
      <c r="S23" s="19" t="s">
        <v>44</v>
      </c>
      <c r="T23" s="19"/>
      <c r="U23" s="35" t="s">
        <v>44</v>
      </c>
      <c r="V23" s="25">
        <f>J23/D23</f>
        <v>9539.7723304700048</v>
      </c>
      <c r="W23" s="22" t="s">
        <v>44</v>
      </c>
      <c r="X23" s="22" t="s">
        <v>44</v>
      </c>
      <c r="Y23" s="18">
        <f t="shared" si="5"/>
        <v>39706.764746141489</v>
      </c>
      <c r="Z23" s="18">
        <f t="shared" si="5"/>
        <v>39706.764746141489</v>
      </c>
      <c r="AA23" s="31">
        <f t="shared" si="6"/>
        <v>39706.764746141489</v>
      </c>
      <c r="AB23" s="17" t="s">
        <v>18</v>
      </c>
      <c r="AC23" s="17" t="s">
        <v>18</v>
      </c>
      <c r="AD23" s="11">
        <f t="shared" si="7"/>
        <v>3.1</v>
      </c>
      <c r="AE23" s="12">
        <v>3.1</v>
      </c>
      <c r="AF23" s="12"/>
      <c r="AG23" s="12"/>
      <c r="AH23" s="12"/>
      <c r="AI23" s="8">
        <v>1.0409999999999999</v>
      </c>
      <c r="AJ23" s="8">
        <v>0</v>
      </c>
      <c r="AK23" s="8">
        <v>0</v>
      </c>
      <c r="AL23" s="14">
        <f t="shared" si="1"/>
        <v>9911.8234513583338</v>
      </c>
      <c r="AM23" s="14">
        <f t="shared" si="2"/>
        <v>9911.8234513583338</v>
      </c>
      <c r="AN23" s="13"/>
      <c r="AO23" s="13"/>
      <c r="AP23" s="13"/>
      <c r="AQ23" s="7">
        <f t="shared" si="8"/>
        <v>31986.44545987848</v>
      </c>
      <c r="AR23" s="7">
        <f t="shared" si="12"/>
        <v>31986.44545987848</v>
      </c>
      <c r="AS23" s="12">
        <f t="shared" si="9"/>
        <v>31986.44545987848</v>
      </c>
      <c r="AT23" s="6" t="s">
        <v>18</v>
      </c>
      <c r="AU23" s="6" t="s">
        <v>18</v>
      </c>
      <c r="AV23" s="6" t="s">
        <v>18</v>
      </c>
    </row>
    <row r="24" spans="1:48" ht="93.75" x14ac:dyDescent="0.4">
      <c r="A24" s="10" t="s">
        <v>25</v>
      </c>
      <c r="B24" s="28" t="s">
        <v>49</v>
      </c>
      <c r="C24" s="16" t="s">
        <v>36</v>
      </c>
      <c r="D24" s="20">
        <f t="shared" si="3"/>
        <v>6.2E-2</v>
      </c>
      <c r="E24" s="21">
        <v>6.2E-2</v>
      </c>
      <c r="F24" s="21" t="s">
        <v>44</v>
      </c>
      <c r="G24" s="21" t="s">
        <v>44</v>
      </c>
      <c r="H24" s="18">
        <f t="shared" si="4"/>
        <v>395</v>
      </c>
      <c r="I24" s="18">
        <f t="shared" si="10"/>
        <v>395</v>
      </c>
      <c r="J24" s="23">
        <v>395</v>
      </c>
      <c r="K24" s="24" t="s">
        <v>18</v>
      </c>
      <c r="L24" s="24" t="s">
        <v>18</v>
      </c>
      <c r="M24" s="20">
        <f t="shared" si="11"/>
        <v>5.3600000000000002E-2</v>
      </c>
      <c r="N24" s="21">
        <v>5.3600000000000002E-2</v>
      </c>
      <c r="O24" s="19" t="s">
        <v>44</v>
      </c>
      <c r="P24" s="19" t="s">
        <v>44</v>
      </c>
      <c r="Q24" s="19">
        <v>1.0389999999999999</v>
      </c>
      <c r="R24" s="19" t="s">
        <v>44</v>
      </c>
      <c r="S24" s="19" t="s">
        <v>44</v>
      </c>
      <c r="T24" s="19"/>
      <c r="U24" s="35" t="s">
        <v>44</v>
      </c>
      <c r="V24" s="25">
        <f>J24/D24</f>
        <v>6370.9677419354839</v>
      </c>
      <c r="W24" s="22" t="s">
        <v>44</v>
      </c>
      <c r="X24" s="22" t="s">
        <v>44</v>
      </c>
      <c r="Y24" s="18">
        <f t="shared" si="5"/>
        <v>354.80174193548385</v>
      </c>
      <c r="Z24" s="18">
        <f t="shared" si="5"/>
        <v>354.80174193548385</v>
      </c>
      <c r="AA24" s="31">
        <f t="shared" si="6"/>
        <v>354.80174193548385</v>
      </c>
      <c r="AB24" s="17" t="s">
        <v>18</v>
      </c>
      <c r="AC24" s="17" t="s">
        <v>18</v>
      </c>
      <c r="AD24" s="9">
        <f t="shared" si="7"/>
        <v>4.8599999999999997E-2</v>
      </c>
      <c r="AE24" s="12">
        <v>4.8599999999999997E-2</v>
      </c>
      <c r="AF24" s="12"/>
      <c r="AG24" s="12"/>
      <c r="AH24" s="12"/>
      <c r="AI24" s="8">
        <v>1.0409999999999999</v>
      </c>
      <c r="AJ24" s="8">
        <v>0</v>
      </c>
      <c r="AK24" s="8">
        <v>0</v>
      </c>
      <c r="AL24" s="14">
        <f t="shared" si="1"/>
        <v>6619.4354838709669</v>
      </c>
      <c r="AM24" s="14">
        <f t="shared" si="2"/>
        <v>6619.4354838709669</v>
      </c>
      <c r="AN24" s="13"/>
      <c r="AO24" s="13"/>
      <c r="AP24" s="13"/>
      <c r="AQ24" s="7">
        <f t="shared" si="8"/>
        <v>334.89445166129025</v>
      </c>
      <c r="AR24" s="7">
        <f t="shared" si="12"/>
        <v>334.89445166129025</v>
      </c>
      <c r="AS24" s="12">
        <f t="shared" si="9"/>
        <v>334.89445166129025</v>
      </c>
      <c r="AT24" s="6" t="s">
        <v>18</v>
      </c>
      <c r="AU24" s="6" t="s">
        <v>18</v>
      </c>
      <c r="AV24" s="6" t="s">
        <v>18</v>
      </c>
    </row>
    <row r="25" spans="1:48" ht="37.5" x14ac:dyDescent="0.4">
      <c r="A25" s="10" t="s">
        <v>26</v>
      </c>
      <c r="B25" s="28" t="s">
        <v>50</v>
      </c>
      <c r="C25" s="16" t="s">
        <v>36</v>
      </c>
      <c r="D25" s="20">
        <f t="shared" si="3"/>
        <v>1.5925</v>
      </c>
      <c r="E25" s="21">
        <v>1.5925</v>
      </c>
      <c r="F25" s="21" t="s">
        <v>44</v>
      </c>
      <c r="G25" s="21" t="s">
        <v>44</v>
      </c>
      <c r="H25" s="18">
        <f t="shared" si="4"/>
        <v>7000</v>
      </c>
      <c r="I25" s="18">
        <f t="shared" si="10"/>
        <v>7000</v>
      </c>
      <c r="J25" s="23">
        <v>7000</v>
      </c>
      <c r="K25" s="24" t="s">
        <v>18</v>
      </c>
      <c r="L25" s="24" t="s">
        <v>18</v>
      </c>
      <c r="M25" s="20">
        <f t="shared" si="11"/>
        <v>1.6769000000000001</v>
      </c>
      <c r="N25" s="21">
        <v>1.6769000000000001</v>
      </c>
      <c r="O25" s="19" t="s">
        <v>44</v>
      </c>
      <c r="P25" s="19" t="s">
        <v>44</v>
      </c>
      <c r="Q25" s="19">
        <v>1.0389999999999999</v>
      </c>
      <c r="R25" s="19" t="s">
        <v>44</v>
      </c>
      <c r="S25" s="19" t="s">
        <v>44</v>
      </c>
      <c r="T25" s="19"/>
      <c r="U25" s="35" t="s">
        <v>44</v>
      </c>
      <c r="V25" s="25">
        <f>J25/E25</f>
        <v>4395.6043956043959</v>
      </c>
      <c r="W25" s="22" t="s">
        <v>44</v>
      </c>
      <c r="X25" s="22" t="s">
        <v>44</v>
      </c>
      <c r="Y25" s="18">
        <f t="shared" si="5"/>
        <v>7658.4575824175827</v>
      </c>
      <c r="Z25" s="18">
        <f t="shared" si="5"/>
        <v>7658.4575824175827</v>
      </c>
      <c r="AA25" s="31">
        <f t="shared" si="6"/>
        <v>7658.4575824175827</v>
      </c>
      <c r="AB25" s="17" t="s">
        <v>18</v>
      </c>
      <c r="AC25" s="17" t="s">
        <v>18</v>
      </c>
      <c r="AD25" s="9">
        <f t="shared" si="7"/>
        <v>1.9138999999999999</v>
      </c>
      <c r="AE25" s="12">
        <v>1.9138999999999999</v>
      </c>
      <c r="AF25" s="12"/>
      <c r="AG25" s="12"/>
      <c r="AH25" s="12"/>
      <c r="AI25" s="8">
        <v>1.0409999999999999</v>
      </c>
      <c r="AJ25" s="8">
        <v>0</v>
      </c>
      <c r="AK25" s="8">
        <v>0</v>
      </c>
      <c r="AL25" s="14">
        <f t="shared" si="1"/>
        <v>4567.0329670329675</v>
      </c>
      <c r="AM25" s="14">
        <f t="shared" si="2"/>
        <v>4567.0329670329675</v>
      </c>
      <c r="AN25" s="13"/>
      <c r="AO25" s="13"/>
      <c r="AP25" s="13"/>
      <c r="AQ25" s="7">
        <f t="shared" si="8"/>
        <v>9099.2190158241756</v>
      </c>
      <c r="AR25" s="7">
        <f t="shared" si="12"/>
        <v>9099.2190158241756</v>
      </c>
      <c r="AS25" s="12">
        <f t="shared" si="9"/>
        <v>9099.2190158241756</v>
      </c>
      <c r="AT25" s="6" t="s">
        <v>18</v>
      </c>
      <c r="AU25" s="6" t="s">
        <v>18</v>
      </c>
      <c r="AV25" s="6" t="s">
        <v>18</v>
      </c>
    </row>
    <row r="26" spans="1:48" ht="37.5" x14ac:dyDescent="0.4">
      <c r="A26" s="10" t="s">
        <v>27</v>
      </c>
      <c r="B26" s="28" t="s">
        <v>51</v>
      </c>
      <c r="C26" s="16" t="s">
        <v>36</v>
      </c>
      <c r="D26" s="20">
        <f>SUM(E26:G26)</f>
        <v>0.249</v>
      </c>
      <c r="E26" s="21">
        <v>0.249</v>
      </c>
      <c r="F26" s="21" t="s">
        <v>44</v>
      </c>
      <c r="G26" s="21" t="s">
        <v>44</v>
      </c>
      <c r="H26" s="18">
        <f t="shared" si="4"/>
        <v>260</v>
      </c>
      <c r="I26" s="18">
        <f t="shared" si="10"/>
        <v>260</v>
      </c>
      <c r="J26" s="23">
        <v>260</v>
      </c>
      <c r="K26" s="24" t="s">
        <v>18</v>
      </c>
      <c r="L26" s="24" t="s">
        <v>18</v>
      </c>
      <c r="M26" s="20">
        <f t="shared" si="11"/>
        <v>2.4899999999999999E-2</v>
      </c>
      <c r="N26" s="21">
        <v>2.4899999999999999E-2</v>
      </c>
      <c r="O26" s="19" t="s">
        <v>44</v>
      </c>
      <c r="P26" s="19" t="s">
        <v>44</v>
      </c>
      <c r="Q26" s="19">
        <v>1.0389999999999999</v>
      </c>
      <c r="R26" s="19" t="s">
        <v>44</v>
      </c>
      <c r="S26" s="19" t="s">
        <v>44</v>
      </c>
      <c r="T26" s="19"/>
      <c r="U26" s="35" t="s">
        <v>44</v>
      </c>
      <c r="V26" s="25">
        <f>J26/D26</f>
        <v>1044.1767068273093</v>
      </c>
      <c r="W26" s="22" t="s">
        <v>44</v>
      </c>
      <c r="X26" s="22" t="s">
        <v>44</v>
      </c>
      <c r="Y26" s="18">
        <f t="shared" si="5"/>
        <v>27.013999999999999</v>
      </c>
      <c r="Z26" s="18">
        <f>AA26</f>
        <v>27.013999999999999</v>
      </c>
      <c r="AA26" s="31">
        <f t="shared" si="6"/>
        <v>27.013999999999999</v>
      </c>
      <c r="AB26" s="17" t="s">
        <v>18</v>
      </c>
      <c r="AC26" s="17" t="s">
        <v>18</v>
      </c>
      <c r="AD26" s="11">
        <f t="shared" si="7"/>
        <v>2.4899999999999999E-2</v>
      </c>
      <c r="AE26" s="12">
        <v>2.4899999999999999E-2</v>
      </c>
      <c r="AF26" s="12"/>
      <c r="AG26" s="12"/>
      <c r="AH26" s="12"/>
      <c r="AI26" s="8">
        <v>1.0409999999999999</v>
      </c>
      <c r="AJ26" s="8">
        <v>0</v>
      </c>
      <c r="AK26" s="8">
        <v>0</v>
      </c>
      <c r="AL26" s="14">
        <f t="shared" si="1"/>
        <v>1084.8995983935743</v>
      </c>
      <c r="AM26" s="14">
        <f t="shared" si="2"/>
        <v>1084.8995983935743</v>
      </c>
      <c r="AN26" s="13"/>
      <c r="AO26" s="13"/>
      <c r="AP26" s="13"/>
      <c r="AQ26" s="7">
        <f t="shared" si="8"/>
        <v>28.121573999999995</v>
      </c>
      <c r="AR26" s="7">
        <f t="shared" si="12"/>
        <v>28.121573999999995</v>
      </c>
      <c r="AS26" s="12">
        <f t="shared" si="9"/>
        <v>28.121573999999995</v>
      </c>
      <c r="AT26" s="6" t="s">
        <v>18</v>
      </c>
      <c r="AU26" s="6" t="s">
        <v>18</v>
      </c>
      <c r="AV26" s="6" t="s">
        <v>18</v>
      </c>
    </row>
    <row r="27" spans="1:48" ht="37.5" x14ac:dyDescent="0.4">
      <c r="A27" s="10" t="s">
        <v>28</v>
      </c>
      <c r="B27" s="28" t="s">
        <v>29</v>
      </c>
      <c r="C27" s="16" t="s">
        <v>42</v>
      </c>
      <c r="D27" s="20">
        <f>SUM(E27:G27)</f>
        <v>1752</v>
      </c>
      <c r="E27" s="21">
        <v>1752</v>
      </c>
      <c r="F27" s="21" t="s">
        <v>44</v>
      </c>
      <c r="G27" s="21" t="s">
        <v>44</v>
      </c>
      <c r="H27" s="18">
        <v>98.7</v>
      </c>
      <c r="I27" s="33" t="s">
        <v>44</v>
      </c>
      <c r="J27" s="34" t="s">
        <v>44</v>
      </c>
      <c r="K27" s="32" t="s">
        <v>18</v>
      </c>
      <c r="L27" s="32" t="s">
        <v>18</v>
      </c>
      <c r="M27" s="20">
        <f t="shared" si="11"/>
        <v>82</v>
      </c>
      <c r="N27" s="20">
        <v>82</v>
      </c>
      <c r="O27" s="19" t="s">
        <v>44</v>
      </c>
      <c r="P27" s="19" t="s">
        <v>44</v>
      </c>
      <c r="Q27" s="19" t="s">
        <v>44</v>
      </c>
      <c r="R27" s="19" t="s">
        <v>44</v>
      </c>
      <c r="S27" s="19" t="s">
        <v>44</v>
      </c>
      <c r="T27" s="19"/>
      <c r="U27" s="36"/>
      <c r="V27" s="26" t="s">
        <v>44</v>
      </c>
      <c r="W27" s="22" t="s">
        <v>44</v>
      </c>
      <c r="X27" s="22" t="s">
        <v>44</v>
      </c>
      <c r="Y27" s="18">
        <f>U27*M27</f>
        <v>0</v>
      </c>
      <c r="Z27" s="18" t="s">
        <v>44</v>
      </c>
      <c r="AA27" s="34" t="s">
        <v>44</v>
      </c>
      <c r="AB27" s="32" t="s">
        <v>18</v>
      </c>
      <c r="AC27" s="32" t="s">
        <v>18</v>
      </c>
      <c r="AD27" s="11">
        <f>SUM(AE27:AH27)</f>
        <v>900</v>
      </c>
      <c r="AE27" s="12">
        <v>900</v>
      </c>
      <c r="AF27" s="12"/>
      <c r="AG27" s="12"/>
      <c r="AH27" s="12"/>
      <c r="AI27" s="8">
        <v>1</v>
      </c>
      <c r="AJ27" s="8">
        <v>0</v>
      </c>
      <c r="AK27" s="8">
        <v>0</v>
      </c>
      <c r="AL27" s="15">
        <v>0.05</v>
      </c>
      <c r="AM27" s="15">
        <v>0</v>
      </c>
      <c r="AN27" s="13">
        <v>0</v>
      </c>
      <c r="AO27" s="13">
        <v>0</v>
      </c>
      <c r="AP27" s="13">
        <v>0</v>
      </c>
      <c r="AQ27" s="7">
        <f t="shared" si="8"/>
        <v>45</v>
      </c>
      <c r="AR27" s="7">
        <f>AD27*AI27*AL27</f>
        <v>45</v>
      </c>
      <c r="AS27" s="12"/>
      <c r="AT27" s="6" t="s">
        <v>18</v>
      </c>
      <c r="AU27" s="6" t="s">
        <v>18</v>
      </c>
      <c r="AV27" s="6" t="s">
        <v>18</v>
      </c>
    </row>
  </sheetData>
  <mergeCells count="72">
    <mergeCell ref="AN8:AN17"/>
    <mergeCell ref="AO8:AO17"/>
    <mergeCell ref="AP8:AP17"/>
    <mergeCell ref="AI3:AK7"/>
    <mergeCell ref="AL3:AP3"/>
    <mergeCell ref="AI8:AI17"/>
    <mergeCell ref="AJ8:AJ17"/>
    <mergeCell ref="AK8:AK17"/>
    <mergeCell ref="AL8:AL17"/>
    <mergeCell ref="AM8:AM17"/>
    <mergeCell ref="AL4:AP7"/>
    <mergeCell ref="AQ3:AV3"/>
    <mergeCell ref="AQ4:AQ17"/>
    <mergeCell ref="AR5:AV5"/>
    <mergeCell ref="AR6:AR17"/>
    <mergeCell ref="AS6:AV6"/>
    <mergeCell ref="AS7:AS17"/>
    <mergeCell ref="AT7:AT17"/>
    <mergeCell ref="AU7:AU17"/>
    <mergeCell ref="AV7:AV17"/>
    <mergeCell ref="Y3:AC3"/>
    <mergeCell ref="AD3:AH5"/>
    <mergeCell ref="AD6:AH7"/>
    <mergeCell ref="AD8:AD17"/>
    <mergeCell ref="AE8:AE17"/>
    <mergeCell ref="AF8:AF17"/>
    <mergeCell ref="AG8:AG17"/>
    <mergeCell ref="AH8:AH17"/>
    <mergeCell ref="Y4:Y17"/>
    <mergeCell ref="Z6:Z17"/>
    <mergeCell ref="Z5:AC5"/>
    <mergeCell ref="AA7:AA17"/>
    <mergeCell ref="X8:X17"/>
    <mergeCell ref="U8:U17"/>
    <mergeCell ref="W8:W17"/>
    <mergeCell ref="S8:S17"/>
    <mergeCell ref="Q3:T7"/>
    <mergeCell ref="T8:T17"/>
    <mergeCell ref="U3:X3"/>
    <mergeCell ref="V8:V17"/>
    <mergeCell ref="U6:X7"/>
    <mergeCell ref="U4:X5"/>
    <mergeCell ref="AB7:AB17"/>
    <mergeCell ref="AC7:AC17"/>
    <mergeCell ref="AA6:AC6"/>
    <mergeCell ref="Z1:AC1"/>
    <mergeCell ref="B2:Z2"/>
    <mergeCell ref="AA2:AC2"/>
    <mergeCell ref="M3:P5"/>
    <mergeCell ref="D3:G5"/>
    <mergeCell ref="H3:L3"/>
    <mergeCell ref="H4:H17"/>
    <mergeCell ref="L7:L17"/>
    <mergeCell ref="Q8:Q17"/>
    <mergeCell ref="R8:R17"/>
    <mergeCell ref="M6:P7"/>
    <mergeCell ref="M8:M17"/>
    <mergeCell ref="P8:P17"/>
    <mergeCell ref="B3:B17"/>
    <mergeCell ref="C3:C17"/>
    <mergeCell ref="N8:N17"/>
    <mergeCell ref="O8:O17"/>
    <mergeCell ref="D6:G7"/>
    <mergeCell ref="D8:D17"/>
    <mergeCell ref="E8:E17"/>
    <mergeCell ref="F8:F17"/>
    <mergeCell ref="I5:L5"/>
    <mergeCell ref="I6:I17"/>
    <mergeCell ref="J6:L6"/>
    <mergeCell ref="J7:J17"/>
    <mergeCell ref="G8:G17"/>
    <mergeCell ref="K7:K17"/>
  </mergeCells>
  <pageMargins left="0.15748031496062992" right="0.15748031496062992" top="0.74803149606299213" bottom="0.35433070866141736" header="0.31496062992125984" footer="0.31496062992125984"/>
  <pageSetup paperSize="9" scale="43" fitToWidth="2" orientation="landscape" r:id="rId1"/>
  <colBreaks count="1" manualBreakCount="1">
    <brk id="16" max="2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64B4B-B62F-462B-8CDA-B8A9EA8EC5B3}">
  <dimension ref="A1:AV27"/>
  <sheetViews>
    <sheetView tabSelected="1" view="pageBreakPreview" topLeftCell="B2" zoomScale="60" zoomScaleNormal="90" workbookViewId="0">
      <pane xSplit="2" ySplit="16" topLeftCell="I18" activePane="bottomRight" state="frozen"/>
      <selection activeCell="B2" sqref="B2"/>
      <selection pane="topRight" activeCell="D2" sqref="D2"/>
      <selection pane="bottomLeft" activeCell="B19" sqref="B19"/>
      <selection pane="bottomRight" activeCell="K20" sqref="K20"/>
    </sheetView>
  </sheetViews>
  <sheetFormatPr defaultRowHeight="26.25" x14ac:dyDescent="0.4"/>
  <cols>
    <col min="1" max="1" width="0" style="1" hidden="1" customWidth="1"/>
    <col min="2" max="2" width="53" style="1" customWidth="1"/>
    <col min="3" max="3" width="10.28515625" style="1" customWidth="1"/>
    <col min="4" max="4" width="15.5703125" style="1" customWidth="1"/>
    <col min="5" max="7" width="16.42578125" style="1" customWidth="1"/>
    <col min="8" max="8" width="18.85546875" style="1" customWidth="1"/>
    <col min="9" max="9" width="19.5703125" style="1" customWidth="1"/>
    <col min="10" max="10" width="16.42578125" style="1" customWidth="1"/>
    <col min="11" max="11" width="22.140625" style="1" customWidth="1"/>
    <col min="12" max="12" width="16.42578125" style="1" customWidth="1"/>
    <col min="13" max="13" width="16.140625" style="1" customWidth="1"/>
    <col min="14" max="17" width="16.42578125" style="1" customWidth="1"/>
    <col min="18" max="18" width="21.7109375" style="1" customWidth="1"/>
    <col min="19" max="19" width="19.42578125" style="1" customWidth="1"/>
    <col min="20" max="20" width="22.7109375" style="1" customWidth="1"/>
    <col min="21" max="24" width="16.42578125" style="1" customWidth="1"/>
    <col min="25" max="25" width="20.28515625" style="1" customWidth="1"/>
    <col min="26" max="26" width="19.28515625" style="1" customWidth="1"/>
    <col min="27" max="27" width="19" style="1" customWidth="1"/>
    <col min="28" max="28" width="18.85546875" style="1" customWidth="1"/>
    <col min="29" max="29" width="16.42578125" style="1" customWidth="1"/>
    <col min="30" max="30" width="12.28515625" style="1" hidden="1" customWidth="1"/>
    <col min="31" max="48" width="16.42578125" style="1" hidden="1" customWidth="1"/>
    <col min="49" max="160" width="9.140625" style="1"/>
    <col min="161" max="161" width="0" style="1" hidden="1" customWidth="1"/>
    <col min="162" max="162" width="60.5703125" style="1" customWidth="1"/>
    <col min="163" max="163" width="10.28515625" style="1" customWidth="1"/>
    <col min="164" max="164" width="9.140625" style="1" customWidth="1"/>
    <col min="165" max="300" width="16.42578125" style="1" customWidth="1"/>
    <col min="301" max="302" width="0" style="1" hidden="1" customWidth="1"/>
    <col min="303" max="416" width="9.140625" style="1"/>
    <col min="417" max="417" width="0" style="1" hidden="1" customWidth="1"/>
    <col min="418" max="418" width="60.5703125" style="1" customWidth="1"/>
    <col min="419" max="419" width="10.28515625" style="1" customWidth="1"/>
    <col min="420" max="420" width="9.140625" style="1" customWidth="1"/>
    <col min="421" max="556" width="16.42578125" style="1" customWidth="1"/>
    <col min="557" max="558" width="0" style="1" hidden="1" customWidth="1"/>
    <col min="559" max="672" width="9.140625" style="1"/>
    <col min="673" max="673" width="0" style="1" hidden="1" customWidth="1"/>
    <col min="674" max="674" width="60.5703125" style="1" customWidth="1"/>
    <col min="675" max="675" width="10.28515625" style="1" customWidth="1"/>
    <col min="676" max="676" width="9.140625" style="1" customWidth="1"/>
    <col min="677" max="812" width="16.42578125" style="1" customWidth="1"/>
    <col min="813" max="814" width="0" style="1" hidden="1" customWidth="1"/>
    <col min="815" max="928" width="9.140625" style="1"/>
    <col min="929" max="929" width="0" style="1" hidden="1" customWidth="1"/>
    <col min="930" max="930" width="60.5703125" style="1" customWidth="1"/>
    <col min="931" max="931" width="10.28515625" style="1" customWidth="1"/>
    <col min="932" max="932" width="9.140625" style="1" customWidth="1"/>
    <col min="933" max="1068" width="16.42578125" style="1" customWidth="1"/>
    <col min="1069" max="1070" width="0" style="1" hidden="1" customWidth="1"/>
    <col min="1071" max="1184" width="9.140625" style="1"/>
    <col min="1185" max="1185" width="0" style="1" hidden="1" customWidth="1"/>
    <col min="1186" max="1186" width="60.5703125" style="1" customWidth="1"/>
    <col min="1187" max="1187" width="10.28515625" style="1" customWidth="1"/>
    <col min="1188" max="1188" width="9.140625" style="1" customWidth="1"/>
    <col min="1189" max="1324" width="16.42578125" style="1" customWidth="1"/>
    <col min="1325" max="1326" width="0" style="1" hidden="1" customWidth="1"/>
    <col min="1327" max="1440" width="9.140625" style="1"/>
    <col min="1441" max="1441" width="0" style="1" hidden="1" customWidth="1"/>
    <col min="1442" max="1442" width="60.5703125" style="1" customWidth="1"/>
    <col min="1443" max="1443" width="10.28515625" style="1" customWidth="1"/>
    <col min="1444" max="1444" width="9.140625" style="1" customWidth="1"/>
    <col min="1445" max="1580" width="16.42578125" style="1" customWidth="1"/>
    <col min="1581" max="1582" width="0" style="1" hidden="1" customWidth="1"/>
    <col min="1583" max="1696" width="9.140625" style="1"/>
    <col min="1697" max="1697" width="0" style="1" hidden="1" customWidth="1"/>
    <col min="1698" max="1698" width="60.5703125" style="1" customWidth="1"/>
    <col min="1699" max="1699" width="10.28515625" style="1" customWidth="1"/>
    <col min="1700" max="1700" width="9.140625" style="1" customWidth="1"/>
    <col min="1701" max="1836" width="16.42578125" style="1" customWidth="1"/>
    <col min="1837" max="1838" width="0" style="1" hidden="1" customWidth="1"/>
    <col min="1839" max="1952" width="9.140625" style="1"/>
    <col min="1953" max="1953" width="0" style="1" hidden="1" customWidth="1"/>
    <col min="1954" max="1954" width="60.5703125" style="1" customWidth="1"/>
    <col min="1955" max="1955" width="10.28515625" style="1" customWidth="1"/>
    <col min="1956" max="1956" width="9.140625" style="1" customWidth="1"/>
    <col min="1957" max="2092" width="16.42578125" style="1" customWidth="1"/>
    <col min="2093" max="2094" width="0" style="1" hidden="1" customWidth="1"/>
    <col min="2095" max="2208" width="9.140625" style="1"/>
    <col min="2209" max="2209" width="0" style="1" hidden="1" customWidth="1"/>
    <col min="2210" max="2210" width="60.5703125" style="1" customWidth="1"/>
    <col min="2211" max="2211" width="10.28515625" style="1" customWidth="1"/>
    <col min="2212" max="2212" width="9.140625" style="1" customWidth="1"/>
    <col min="2213" max="2348" width="16.42578125" style="1" customWidth="1"/>
    <col min="2349" max="2350" width="0" style="1" hidden="1" customWidth="1"/>
    <col min="2351" max="2464" width="9.140625" style="1"/>
    <col min="2465" max="2465" width="0" style="1" hidden="1" customWidth="1"/>
    <col min="2466" max="2466" width="60.5703125" style="1" customWidth="1"/>
    <col min="2467" max="2467" width="10.28515625" style="1" customWidth="1"/>
    <col min="2468" max="2468" width="9.140625" style="1" customWidth="1"/>
    <col min="2469" max="2604" width="16.42578125" style="1" customWidth="1"/>
    <col min="2605" max="2606" width="0" style="1" hidden="1" customWidth="1"/>
    <col min="2607" max="2720" width="9.140625" style="1"/>
    <col min="2721" max="2721" width="0" style="1" hidden="1" customWidth="1"/>
    <col min="2722" max="2722" width="60.5703125" style="1" customWidth="1"/>
    <col min="2723" max="2723" width="10.28515625" style="1" customWidth="1"/>
    <col min="2724" max="2724" width="9.140625" style="1" customWidth="1"/>
    <col min="2725" max="2860" width="16.42578125" style="1" customWidth="1"/>
    <col min="2861" max="2862" width="0" style="1" hidden="1" customWidth="1"/>
    <col min="2863" max="2976" width="9.140625" style="1"/>
    <col min="2977" max="2977" width="0" style="1" hidden="1" customWidth="1"/>
    <col min="2978" max="2978" width="60.5703125" style="1" customWidth="1"/>
    <col min="2979" max="2979" width="10.28515625" style="1" customWidth="1"/>
    <col min="2980" max="2980" width="9.140625" style="1" customWidth="1"/>
    <col min="2981" max="3116" width="16.42578125" style="1" customWidth="1"/>
    <col min="3117" max="3118" width="0" style="1" hidden="1" customWidth="1"/>
    <col min="3119" max="3232" width="9.140625" style="1"/>
    <col min="3233" max="3233" width="0" style="1" hidden="1" customWidth="1"/>
    <col min="3234" max="3234" width="60.5703125" style="1" customWidth="1"/>
    <col min="3235" max="3235" width="10.28515625" style="1" customWidth="1"/>
    <col min="3236" max="3236" width="9.140625" style="1" customWidth="1"/>
    <col min="3237" max="3372" width="16.42578125" style="1" customWidth="1"/>
    <col min="3373" max="3374" width="0" style="1" hidden="1" customWidth="1"/>
    <col min="3375" max="3488" width="9.140625" style="1"/>
    <col min="3489" max="3489" width="0" style="1" hidden="1" customWidth="1"/>
    <col min="3490" max="3490" width="60.5703125" style="1" customWidth="1"/>
    <col min="3491" max="3491" width="10.28515625" style="1" customWidth="1"/>
    <col min="3492" max="3492" width="9.140625" style="1" customWidth="1"/>
    <col min="3493" max="3628" width="16.42578125" style="1" customWidth="1"/>
    <col min="3629" max="3630" width="0" style="1" hidden="1" customWidth="1"/>
    <col min="3631" max="3744" width="9.140625" style="1"/>
    <col min="3745" max="3745" width="0" style="1" hidden="1" customWidth="1"/>
    <col min="3746" max="3746" width="60.5703125" style="1" customWidth="1"/>
    <col min="3747" max="3747" width="10.28515625" style="1" customWidth="1"/>
    <col min="3748" max="3748" width="9.140625" style="1" customWidth="1"/>
    <col min="3749" max="3884" width="16.42578125" style="1" customWidth="1"/>
    <col min="3885" max="3886" width="0" style="1" hidden="1" customWidth="1"/>
    <col min="3887" max="4000" width="9.140625" style="1"/>
    <col min="4001" max="4001" width="0" style="1" hidden="1" customWidth="1"/>
    <col min="4002" max="4002" width="60.5703125" style="1" customWidth="1"/>
    <col min="4003" max="4003" width="10.28515625" style="1" customWidth="1"/>
    <col min="4004" max="4004" width="9.140625" style="1" customWidth="1"/>
    <col min="4005" max="4140" width="16.42578125" style="1" customWidth="1"/>
    <col min="4141" max="4142" width="0" style="1" hidden="1" customWidth="1"/>
    <col min="4143" max="4256" width="9.140625" style="1"/>
    <col min="4257" max="4257" width="0" style="1" hidden="1" customWidth="1"/>
    <col min="4258" max="4258" width="60.5703125" style="1" customWidth="1"/>
    <col min="4259" max="4259" width="10.28515625" style="1" customWidth="1"/>
    <col min="4260" max="4260" width="9.140625" style="1" customWidth="1"/>
    <col min="4261" max="4396" width="16.42578125" style="1" customWidth="1"/>
    <col min="4397" max="4398" width="0" style="1" hidden="1" customWidth="1"/>
    <col min="4399" max="4512" width="9.140625" style="1"/>
    <col min="4513" max="4513" width="0" style="1" hidden="1" customWidth="1"/>
    <col min="4514" max="4514" width="60.5703125" style="1" customWidth="1"/>
    <col min="4515" max="4515" width="10.28515625" style="1" customWidth="1"/>
    <col min="4516" max="4516" width="9.140625" style="1" customWidth="1"/>
    <col min="4517" max="4652" width="16.42578125" style="1" customWidth="1"/>
    <col min="4653" max="4654" width="0" style="1" hidden="1" customWidth="1"/>
    <col min="4655" max="4768" width="9.140625" style="1"/>
    <col min="4769" max="4769" width="0" style="1" hidden="1" customWidth="1"/>
    <col min="4770" max="4770" width="60.5703125" style="1" customWidth="1"/>
    <col min="4771" max="4771" width="10.28515625" style="1" customWidth="1"/>
    <col min="4772" max="4772" width="9.140625" style="1" customWidth="1"/>
    <col min="4773" max="4908" width="16.42578125" style="1" customWidth="1"/>
    <col min="4909" max="4910" width="0" style="1" hidden="1" customWidth="1"/>
    <col min="4911" max="5024" width="9.140625" style="1"/>
    <col min="5025" max="5025" width="0" style="1" hidden="1" customWidth="1"/>
    <col min="5026" max="5026" width="60.5703125" style="1" customWidth="1"/>
    <col min="5027" max="5027" width="10.28515625" style="1" customWidth="1"/>
    <col min="5028" max="5028" width="9.140625" style="1" customWidth="1"/>
    <col min="5029" max="5164" width="16.42578125" style="1" customWidth="1"/>
    <col min="5165" max="5166" width="0" style="1" hidden="1" customWidth="1"/>
    <col min="5167" max="5280" width="9.140625" style="1"/>
    <col min="5281" max="5281" width="0" style="1" hidden="1" customWidth="1"/>
    <col min="5282" max="5282" width="60.5703125" style="1" customWidth="1"/>
    <col min="5283" max="5283" width="10.28515625" style="1" customWidth="1"/>
    <col min="5284" max="5284" width="9.140625" style="1" customWidth="1"/>
    <col min="5285" max="5420" width="16.42578125" style="1" customWidth="1"/>
    <col min="5421" max="5422" width="0" style="1" hidden="1" customWidth="1"/>
    <col min="5423" max="5536" width="9.140625" style="1"/>
    <col min="5537" max="5537" width="0" style="1" hidden="1" customWidth="1"/>
    <col min="5538" max="5538" width="60.5703125" style="1" customWidth="1"/>
    <col min="5539" max="5539" width="10.28515625" style="1" customWidth="1"/>
    <col min="5540" max="5540" width="9.140625" style="1" customWidth="1"/>
    <col min="5541" max="5676" width="16.42578125" style="1" customWidth="1"/>
    <col min="5677" max="5678" width="0" style="1" hidden="1" customWidth="1"/>
    <col min="5679" max="5792" width="9.140625" style="1"/>
    <col min="5793" max="5793" width="0" style="1" hidden="1" customWidth="1"/>
    <col min="5794" max="5794" width="60.5703125" style="1" customWidth="1"/>
    <col min="5795" max="5795" width="10.28515625" style="1" customWidth="1"/>
    <col min="5796" max="5796" width="9.140625" style="1" customWidth="1"/>
    <col min="5797" max="5932" width="16.42578125" style="1" customWidth="1"/>
    <col min="5933" max="5934" width="0" style="1" hidden="1" customWidth="1"/>
    <col min="5935" max="6048" width="9.140625" style="1"/>
    <col min="6049" max="6049" width="0" style="1" hidden="1" customWidth="1"/>
    <col min="6050" max="6050" width="60.5703125" style="1" customWidth="1"/>
    <col min="6051" max="6051" width="10.28515625" style="1" customWidth="1"/>
    <col min="6052" max="6052" width="9.140625" style="1" customWidth="1"/>
    <col min="6053" max="6188" width="16.42578125" style="1" customWidth="1"/>
    <col min="6189" max="6190" width="0" style="1" hidden="1" customWidth="1"/>
    <col min="6191" max="6304" width="9.140625" style="1"/>
    <col min="6305" max="6305" width="0" style="1" hidden="1" customWidth="1"/>
    <col min="6306" max="6306" width="60.5703125" style="1" customWidth="1"/>
    <col min="6307" max="6307" width="10.28515625" style="1" customWidth="1"/>
    <col min="6308" max="6308" width="9.140625" style="1" customWidth="1"/>
    <col min="6309" max="6444" width="16.42578125" style="1" customWidth="1"/>
    <col min="6445" max="6446" width="0" style="1" hidden="1" customWidth="1"/>
    <col min="6447" max="6560" width="9.140625" style="1"/>
    <col min="6561" max="6561" width="0" style="1" hidden="1" customWidth="1"/>
    <col min="6562" max="6562" width="60.5703125" style="1" customWidth="1"/>
    <col min="6563" max="6563" width="10.28515625" style="1" customWidth="1"/>
    <col min="6564" max="6564" width="9.140625" style="1" customWidth="1"/>
    <col min="6565" max="6700" width="16.42578125" style="1" customWidth="1"/>
    <col min="6701" max="6702" width="0" style="1" hidden="1" customWidth="1"/>
    <col min="6703" max="6816" width="9.140625" style="1"/>
    <col min="6817" max="6817" width="0" style="1" hidden="1" customWidth="1"/>
    <col min="6818" max="6818" width="60.5703125" style="1" customWidth="1"/>
    <col min="6819" max="6819" width="10.28515625" style="1" customWidth="1"/>
    <col min="6820" max="6820" width="9.140625" style="1" customWidth="1"/>
    <col min="6821" max="6956" width="16.42578125" style="1" customWidth="1"/>
    <col min="6957" max="6958" width="0" style="1" hidden="1" customWidth="1"/>
    <col min="6959" max="7072" width="9.140625" style="1"/>
    <col min="7073" max="7073" width="0" style="1" hidden="1" customWidth="1"/>
    <col min="7074" max="7074" width="60.5703125" style="1" customWidth="1"/>
    <col min="7075" max="7075" width="10.28515625" style="1" customWidth="1"/>
    <col min="7076" max="7076" width="9.140625" style="1" customWidth="1"/>
    <col min="7077" max="7212" width="16.42578125" style="1" customWidth="1"/>
    <col min="7213" max="7214" width="0" style="1" hidden="1" customWidth="1"/>
    <col min="7215" max="7328" width="9.140625" style="1"/>
    <col min="7329" max="7329" width="0" style="1" hidden="1" customWidth="1"/>
    <col min="7330" max="7330" width="60.5703125" style="1" customWidth="1"/>
    <col min="7331" max="7331" width="10.28515625" style="1" customWidth="1"/>
    <col min="7332" max="7332" width="9.140625" style="1" customWidth="1"/>
    <col min="7333" max="7468" width="16.42578125" style="1" customWidth="1"/>
    <col min="7469" max="7470" width="0" style="1" hidden="1" customWidth="1"/>
    <col min="7471" max="7584" width="9.140625" style="1"/>
    <col min="7585" max="7585" width="0" style="1" hidden="1" customWidth="1"/>
    <col min="7586" max="7586" width="60.5703125" style="1" customWidth="1"/>
    <col min="7587" max="7587" width="10.28515625" style="1" customWidth="1"/>
    <col min="7588" max="7588" width="9.140625" style="1" customWidth="1"/>
    <col min="7589" max="7724" width="16.42578125" style="1" customWidth="1"/>
    <col min="7725" max="7726" width="0" style="1" hidden="1" customWidth="1"/>
    <col min="7727" max="7840" width="9.140625" style="1"/>
    <col min="7841" max="7841" width="0" style="1" hidden="1" customWidth="1"/>
    <col min="7842" max="7842" width="60.5703125" style="1" customWidth="1"/>
    <col min="7843" max="7843" width="10.28515625" style="1" customWidth="1"/>
    <col min="7844" max="7844" width="9.140625" style="1" customWidth="1"/>
    <col min="7845" max="7980" width="16.42578125" style="1" customWidth="1"/>
    <col min="7981" max="7982" width="0" style="1" hidden="1" customWidth="1"/>
    <col min="7983" max="8096" width="9.140625" style="1"/>
    <col min="8097" max="8097" width="0" style="1" hidden="1" customWidth="1"/>
    <col min="8098" max="8098" width="60.5703125" style="1" customWidth="1"/>
    <col min="8099" max="8099" width="10.28515625" style="1" customWidth="1"/>
    <col min="8100" max="8100" width="9.140625" style="1" customWidth="1"/>
    <col min="8101" max="8236" width="16.42578125" style="1" customWidth="1"/>
    <col min="8237" max="8238" width="0" style="1" hidden="1" customWidth="1"/>
    <col min="8239" max="8352" width="9.140625" style="1"/>
    <col min="8353" max="8353" width="0" style="1" hidden="1" customWidth="1"/>
    <col min="8354" max="8354" width="60.5703125" style="1" customWidth="1"/>
    <col min="8355" max="8355" width="10.28515625" style="1" customWidth="1"/>
    <col min="8356" max="8356" width="9.140625" style="1" customWidth="1"/>
    <col min="8357" max="8492" width="16.42578125" style="1" customWidth="1"/>
    <col min="8493" max="8494" width="0" style="1" hidden="1" customWidth="1"/>
    <col min="8495" max="8608" width="9.140625" style="1"/>
    <col min="8609" max="8609" width="0" style="1" hidden="1" customWidth="1"/>
    <col min="8610" max="8610" width="60.5703125" style="1" customWidth="1"/>
    <col min="8611" max="8611" width="10.28515625" style="1" customWidth="1"/>
    <col min="8612" max="8612" width="9.140625" style="1" customWidth="1"/>
    <col min="8613" max="8748" width="16.42578125" style="1" customWidth="1"/>
    <col min="8749" max="8750" width="0" style="1" hidden="1" customWidth="1"/>
    <col min="8751" max="8864" width="9.140625" style="1"/>
    <col min="8865" max="8865" width="0" style="1" hidden="1" customWidth="1"/>
    <col min="8866" max="8866" width="60.5703125" style="1" customWidth="1"/>
    <col min="8867" max="8867" width="10.28515625" style="1" customWidth="1"/>
    <col min="8868" max="8868" width="9.140625" style="1" customWidth="1"/>
    <col min="8869" max="9004" width="16.42578125" style="1" customWidth="1"/>
    <col min="9005" max="9006" width="0" style="1" hidden="1" customWidth="1"/>
    <col min="9007" max="9120" width="9.140625" style="1"/>
    <col min="9121" max="9121" width="0" style="1" hidden="1" customWidth="1"/>
    <col min="9122" max="9122" width="60.5703125" style="1" customWidth="1"/>
    <col min="9123" max="9123" width="10.28515625" style="1" customWidth="1"/>
    <col min="9124" max="9124" width="9.140625" style="1" customWidth="1"/>
    <col min="9125" max="9260" width="16.42578125" style="1" customWidth="1"/>
    <col min="9261" max="9262" width="0" style="1" hidden="1" customWidth="1"/>
    <col min="9263" max="9376" width="9.140625" style="1"/>
    <col min="9377" max="9377" width="0" style="1" hidden="1" customWidth="1"/>
    <col min="9378" max="9378" width="60.5703125" style="1" customWidth="1"/>
    <col min="9379" max="9379" width="10.28515625" style="1" customWidth="1"/>
    <col min="9380" max="9380" width="9.140625" style="1" customWidth="1"/>
    <col min="9381" max="9516" width="16.42578125" style="1" customWidth="1"/>
    <col min="9517" max="9518" width="0" style="1" hidden="1" customWidth="1"/>
    <col min="9519" max="9632" width="9.140625" style="1"/>
    <col min="9633" max="9633" width="0" style="1" hidden="1" customWidth="1"/>
    <col min="9634" max="9634" width="60.5703125" style="1" customWidth="1"/>
    <col min="9635" max="9635" width="10.28515625" style="1" customWidth="1"/>
    <col min="9636" max="9636" width="9.140625" style="1" customWidth="1"/>
    <col min="9637" max="9772" width="16.42578125" style="1" customWidth="1"/>
    <col min="9773" max="9774" width="0" style="1" hidden="1" customWidth="1"/>
    <col min="9775" max="9888" width="9.140625" style="1"/>
    <col min="9889" max="9889" width="0" style="1" hidden="1" customWidth="1"/>
    <col min="9890" max="9890" width="60.5703125" style="1" customWidth="1"/>
    <col min="9891" max="9891" width="10.28515625" style="1" customWidth="1"/>
    <col min="9892" max="9892" width="9.140625" style="1" customWidth="1"/>
    <col min="9893" max="10028" width="16.42578125" style="1" customWidth="1"/>
    <col min="10029" max="10030" width="0" style="1" hidden="1" customWidth="1"/>
    <col min="10031" max="10144" width="9.140625" style="1"/>
    <col min="10145" max="10145" width="0" style="1" hidden="1" customWidth="1"/>
    <col min="10146" max="10146" width="60.5703125" style="1" customWidth="1"/>
    <col min="10147" max="10147" width="10.28515625" style="1" customWidth="1"/>
    <col min="10148" max="10148" width="9.140625" style="1" customWidth="1"/>
    <col min="10149" max="10284" width="16.42578125" style="1" customWidth="1"/>
    <col min="10285" max="10286" width="0" style="1" hidden="1" customWidth="1"/>
    <col min="10287" max="10400" width="9.140625" style="1"/>
    <col min="10401" max="10401" width="0" style="1" hidden="1" customWidth="1"/>
    <col min="10402" max="10402" width="60.5703125" style="1" customWidth="1"/>
    <col min="10403" max="10403" width="10.28515625" style="1" customWidth="1"/>
    <col min="10404" max="10404" width="9.140625" style="1" customWidth="1"/>
    <col min="10405" max="10540" width="16.42578125" style="1" customWidth="1"/>
    <col min="10541" max="10542" width="0" style="1" hidden="1" customWidth="1"/>
    <col min="10543" max="10656" width="9.140625" style="1"/>
    <col min="10657" max="10657" width="0" style="1" hidden="1" customWidth="1"/>
    <col min="10658" max="10658" width="60.5703125" style="1" customWidth="1"/>
    <col min="10659" max="10659" width="10.28515625" style="1" customWidth="1"/>
    <col min="10660" max="10660" width="9.140625" style="1" customWidth="1"/>
    <col min="10661" max="10796" width="16.42578125" style="1" customWidth="1"/>
    <col min="10797" max="10798" width="0" style="1" hidden="1" customWidth="1"/>
    <col min="10799" max="10912" width="9.140625" style="1"/>
    <col min="10913" max="10913" width="0" style="1" hidden="1" customWidth="1"/>
    <col min="10914" max="10914" width="60.5703125" style="1" customWidth="1"/>
    <col min="10915" max="10915" width="10.28515625" style="1" customWidth="1"/>
    <col min="10916" max="10916" width="9.140625" style="1" customWidth="1"/>
    <col min="10917" max="11052" width="16.42578125" style="1" customWidth="1"/>
    <col min="11053" max="11054" width="0" style="1" hidden="1" customWidth="1"/>
    <col min="11055" max="11168" width="9.140625" style="1"/>
    <col min="11169" max="11169" width="0" style="1" hidden="1" customWidth="1"/>
    <col min="11170" max="11170" width="60.5703125" style="1" customWidth="1"/>
    <col min="11171" max="11171" width="10.28515625" style="1" customWidth="1"/>
    <col min="11172" max="11172" width="9.140625" style="1" customWidth="1"/>
    <col min="11173" max="11308" width="16.42578125" style="1" customWidth="1"/>
    <col min="11309" max="11310" width="0" style="1" hidden="1" customWidth="1"/>
    <col min="11311" max="11424" width="9.140625" style="1"/>
    <col min="11425" max="11425" width="0" style="1" hidden="1" customWidth="1"/>
    <col min="11426" max="11426" width="60.5703125" style="1" customWidth="1"/>
    <col min="11427" max="11427" width="10.28515625" style="1" customWidth="1"/>
    <col min="11428" max="11428" width="9.140625" style="1" customWidth="1"/>
    <col min="11429" max="11564" width="16.42578125" style="1" customWidth="1"/>
    <col min="11565" max="11566" width="0" style="1" hidden="1" customWidth="1"/>
    <col min="11567" max="11680" width="9.140625" style="1"/>
    <col min="11681" max="11681" width="0" style="1" hidden="1" customWidth="1"/>
    <col min="11682" max="11682" width="60.5703125" style="1" customWidth="1"/>
    <col min="11683" max="11683" width="10.28515625" style="1" customWidth="1"/>
    <col min="11684" max="11684" width="9.140625" style="1" customWidth="1"/>
    <col min="11685" max="11820" width="16.42578125" style="1" customWidth="1"/>
    <col min="11821" max="11822" width="0" style="1" hidden="1" customWidth="1"/>
    <col min="11823" max="11936" width="9.140625" style="1"/>
    <col min="11937" max="11937" width="0" style="1" hidden="1" customWidth="1"/>
    <col min="11938" max="11938" width="60.5703125" style="1" customWidth="1"/>
    <col min="11939" max="11939" width="10.28515625" style="1" customWidth="1"/>
    <col min="11940" max="11940" width="9.140625" style="1" customWidth="1"/>
    <col min="11941" max="12076" width="16.42578125" style="1" customWidth="1"/>
    <col min="12077" max="12078" width="0" style="1" hidden="1" customWidth="1"/>
    <col min="12079" max="12192" width="9.140625" style="1"/>
    <col min="12193" max="12193" width="0" style="1" hidden="1" customWidth="1"/>
    <col min="12194" max="12194" width="60.5703125" style="1" customWidth="1"/>
    <col min="12195" max="12195" width="10.28515625" style="1" customWidth="1"/>
    <col min="12196" max="12196" width="9.140625" style="1" customWidth="1"/>
    <col min="12197" max="12332" width="16.42578125" style="1" customWidth="1"/>
    <col min="12333" max="12334" width="0" style="1" hidden="1" customWidth="1"/>
    <col min="12335" max="12448" width="9.140625" style="1"/>
    <col min="12449" max="12449" width="0" style="1" hidden="1" customWidth="1"/>
    <col min="12450" max="12450" width="60.5703125" style="1" customWidth="1"/>
    <col min="12451" max="12451" width="10.28515625" style="1" customWidth="1"/>
    <col min="12452" max="12452" width="9.140625" style="1" customWidth="1"/>
    <col min="12453" max="12588" width="16.42578125" style="1" customWidth="1"/>
    <col min="12589" max="12590" width="0" style="1" hidden="1" customWidth="1"/>
    <col min="12591" max="12704" width="9.140625" style="1"/>
    <col min="12705" max="12705" width="0" style="1" hidden="1" customWidth="1"/>
    <col min="12706" max="12706" width="60.5703125" style="1" customWidth="1"/>
    <col min="12707" max="12707" width="10.28515625" style="1" customWidth="1"/>
    <col min="12708" max="12708" width="9.140625" style="1" customWidth="1"/>
    <col min="12709" max="12844" width="16.42578125" style="1" customWidth="1"/>
    <col min="12845" max="12846" width="0" style="1" hidden="1" customWidth="1"/>
    <col min="12847" max="12960" width="9.140625" style="1"/>
    <col min="12961" max="12961" width="0" style="1" hidden="1" customWidth="1"/>
    <col min="12962" max="12962" width="60.5703125" style="1" customWidth="1"/>
    <col min="12963" max="12963" width="10.28515625" style="1" customWidth="1"/>
    <col min="12964" max="12964" width="9.140625" style="1" customWidth="1"/>
    <col min="12965" max="13100" width="16.42578125" style="1" customWidth="1"/>
    <col min="13101" max="13102" width="0" style="1" hidden="1" customWidth="1"/>
    <col min="13103" max="13216" width="9.140625" style="1"/>
    <col min="13217" max="13217" width="0" style="1" hidden="1" customWidth="1"/>
    <col min="13218" max="13218" width="60.5703125" style="1" customWidth="1"/>
    <col min="13219" max="13219" width="10.28515625" style="1" customWidth="1"/>
    <col min="13220" max="13220" width="9.140625" style="1" customWidth="1"/>
    <col min="13221" max="13356" width="16.42578125" style="1" customWidth="1"/>
    <col min="13357" max="13358" width="0" style="1" hidden="1" customWidth="1"/>
    <col min="13359" max="13472" width="9.140625" style="1"/>
    <col min="13473" max="13473" width="0" style="1" hidden="1" customWidth="1"/>
    <col min="13474" max="13474" width="60.5703125" style="1" customWidth="1"/>
    <col min="13475" max="13475" width="10.28515625" style="1" customWidth="1"/>
    <col min="13476" max="13476" width="9.140625" style="1" customWidth="1"/>
    <col min="13477" max="13612" width="16.42578125" style="1" customWidth="1"/>
    <col min="13613" max="13614" width="0" style="1" hidden="1" customWidth="1"/>
    <col min="13615" max="13728" width="9.140625" style="1"/>
    <col min="13729" max="13729" width="0" style="1" hidden="1" customWidth="1"/>
    <col min="13730" max="13730" width="60.5703125" style="1" customWidth="1"/>
    <col min="13731" max="13731" width="10.28515625" style="1" customWidth="1"/>
    <col min="13732" max="13732" width="9.140625" style="1" customWidth="1"/>
    <col min="13733" max="13868" width="16.42578125" style="1" customWidth="1"/>
    <col min="13869" max="13870" width="0" style="1" hidden="1" customWidth="1"/>
    <col min="13871" max="13984" width="9.140625" style="1"/>
    <col min="13985" max="13985" width="0" style="1" hidden="1" customWidth="1"/>
    <col min="13986" max="13986" width="60.5703125" style="1" customWidth="1"/>
    <col min="13987" max="13987" width="10.28515625" style="1" customWidth="1"/>
    <col min="13988" max="13988" width="9.140625" style="1" customWidth="1"/>
    <col min="13989" max="14124" width="16.42578125" style="1" customWidth="1"/>
    <col min="14125" max="14126" width="0" style="1" hidden="1" customWidth="1"/>
    <col min="14127" max="14240" width="9.140625" style="1"/>
    <col min="14241" max="14241" width="0" style="1" hidden="1" customWidth="1"/>
    <col min="14242" max="14242" width="60.5703125" style="1" customWidth="1"/>
    <col min="14243" max="14243" width="10.28515625" style="1" customWidth="1"/>
    <col min="14244" max="14244" width="9.140625" style="1" customWidth="1"/>
    <col min="14245" max="14380" width="16.42578125" style="1" customWidth="1"/>
    <col min="14381" max="14382" width="0" style="1" hidden="1" customWidth="1"/>
    <col min="14383" max="14496" width="9.140625" style="1"/>
    <col min="14497" max="14497" width="0" style="1" hidden="1" customWidth="1"/>
    <col min="14498" max="14498" width="60.5703125" style="1" customWidth="1"/>
    <col min="14499" max="14499" width="10.28515625" style="1" customWidth="1"/>
    <col min="14500" max="14500" width="9.140625" style="1" customWidth="1"/>
    <col min="14501" max="14636" width="16.42578125" style="1" customWidth="1"/>
    <col min="14637" max="14638" width="0" style="1" hidden="1" customWidth="1"/>
    <col min="14639" max="14752" width="9.140625" style="1"/>
    <col min="14753" max="14753" width="0" style="1" hidden="1" customWidth="1"/>
    <col min="14754" max="14754" width="60.5703125" style="1" customWidth="1"/>
    <col min="14755" max="14755" width="10.28515625" style="1" customWidth="1"/>
    <col min="14756" max="14756" width="9.140625" style="1" customWidth="1"/>
    <col min="14757" max="14892" width="16.42578125" style="1" customWidth="1"/>
    <col min="14893" max="14894" width="0" style="1" hidden="1" customWidth="1"/>
    <col min="14895" max="15008" width="9.140625" style="1"/>
    <col min="15009" max="15009" width="0" style="1" hidden="1" customWidth="1"/>
    <col min="15010" max="15010" width="60.5703125" style="1" customWidth="1"/>
    <col min="15011" max="15011" width="10.28515625" style="1" customWidth="1"/>
    <col min="15012" max="15012" width="9.140625" style="1" customWidth="1"/>
    <col min="15013" max="15148" width="16.42578125" style="1" customWidth="1"/>
    <col min="15149" max="15150" width="0" style="1" hidden="1" customWidth="1"/>
    <col min="15151" max="15264" width="9.140625" style="1"/>
    <col min="15265" max="15265" width="0" style="1" hidden="1" customWidth="1"/>
    <col min="15266" max="15266" width="60.5703125" style="1" customWidth="1"/>
    <col min="15267" max="15267" width="10.28515625" style="1" customWidth="1"/>
    <col min="15268" max="15268" width="9.140625" style="1" customWidth="1"/>
    <col min="15269" max="15404" width="16.42578125" style="1" customWidth="1"/>
    <col min="15405" max="15406" width="0" style="1" hidden="1" customWidth="1"/>
    <col min="15407" max="15520" width="9.140625" style="1"/>
    <col min="15521" max="15521" width="0" style="1" hidden="1" customWidth="1"/>
    <col min="15522" max="15522" width="60.5703125" style="1" customWidth="1"/>
    <col min="15523" max="15523" width="10.28515625" style="1" customWidth="1"/>
    <col min="15524" max="15524" width="9.140625" style="1" customWidth="1"/>
    <col min="15525" max="15660" width="16.42578125" style="1" customWidth="1"/>
    <col min="15661" max="15662" width="0" style="1" hidden="1" customWidth="1"/>
    <col min="15663" max="15776" width="9.140625" style="1"/>
    <col min="15777" max="15777" width="0" style="1" hidden="1" customWidth="1"/>
    <col min="15778" max="15778" width="60.5703125" style="1" customWidth="1"/>
    <col min="15779" max="15779" width="10.28515625" style="1" customWidth="1"/>
    <col min="15780" max="15780" width="9.140625" style="1" customWidth="1"/>
    <col min="15781" max="15916" width="16.42578125" style="1" customWidth="1"/>
    <col min="15917" max="15918" width="0" style="1" hidden="1" customWidth="1"/>
    <col min="15919" max="16032" width="9.140625" style="1"/>
    <col min="16033" max="16033" width="0" style="1" hidden="1" customWidth="1"/>
    <col min="16034" max="16034" width="60.5703125" style="1" customWidth="1"/>
    <col min="16035" max="16035" width="10.28515625" style="1" customWidth="1"/>
    <col min="16036" max="16036" width="9.140625" style="1" customWidth="1"/>
    <col min="16037" max="16172" width="16.42578125" style="1" customWidth="1"/>
    <col min="16173" max="16174" width="0" style="1" hidden="1" customWidth="1"/>
    <col min="16175" max="16384" width="9.140625" style="1"/>
  </cols>
  <sheetData>
    <row r="1" spans="1:48" ht="45.75" hidden="1" customHeight="1" thickBot="1" x14ac:dyDescent="0.45">
      <c r="Z1" s="39" t="s">
        <v>43</v>
      </c>
      <c r="AA1" s="39"/>
      <c r="AB1" s="39"/>
      <c r="AC1" s="39"/>
    </row>
    <row r="2" spans="1:48" ht="45.75" customHeight="1" thickBot="1" x14ac:dyDescent="0.45">
      <c r="B2" s="40" t="s">
        <v>58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1" t="s">
        <v>56</v>
      </c>
      <c r="AB2" s="41"/>
      <c r="AC2" s="41"/>
    </row>
    <row r="3" spans="1:48" ht="18.75" customHeight="1" thickBot="1" x14ac:dyDescent="0.45">
      <c r="A3" s="2"/>
      <c r="B3" s="37" t="s">
        <v>0</v>
      </c>
      <c r="C3" s="37" t="s">
        <v>1</v>
      </c>
      <c r="D3" s="37" t="s">
        <v>62</v>
      </c>
      <c r="E3" s="37"/>
      <c r="F3" s="37"/>
      <c r="G3" s="37"/>
      <c r="H3" s="38" t="s">
        <v>61</v>
      </c>
      <c r="I3" s="38"/>
      <c r="J3" s="38"/>
      <c r="K3" s="38"/>
      <c r="L3" s="38"/>
      <c r="M3" s="37" t="s">
        <v>33</v>
      </c>
      <c r="N3" s="37"/>
      <c r="O3" s="37"/>
      <c r="P3" s="37"/>
      <c r="Q3" s="42" t="s">
        <v>38</v>
      </c>
      <c r="R3" s="43"/>
      <c r="S3" s="43"/>
      <c r="T3" s="44"/>
      <c r="U3" s="38" t="s">
        <v>2</v>
      </c>
      <c r="V3" s="38"/>
      <c r="W3" s="38"/>
      <c r="X3" s="38"/>
      <c r="Y3" s="38" t="s">
        <v>59</v>
      </c>
      <c r="Z3" s="38"/>
      <c r="AA3" s="38"/>
      <c r="AB3" s="38"/>
      <c r="AC3" s="38"/>
      <c r="AD3" s="54" t="s">
        <v>33</v>
      </c>
      <c r="AE3" s="54"/>
      <c r="AF3" s="54"/>
      <c r="AG3" s="54"/>
      <c r="AH3" s="54"/>
      <c r="AI3" s="56" t="s">
        <v>39</v>
      </c>
      <c r="AJ3" s="57"/>
      <c r="AK3" s="58"/>
      <c r="AL3" s="55" t="s">
        <v>2</v>
      </c>
      <c r="AM3" s="55"/>
      <c r="AN3" s="55"/>
      <c r="AO3" s="55"/>
      <c r="AP3" s="55"/>
      <c r="AQ3" s="55" t="s">
        <v>40</v>
      </c>
      <c r="AR3" s="55"/>
      <c r="AS3" s="55"/>
      <c r="AT3" s="55"/>
      <c r="AU3" s="55"/>
      <c r="AV3" s="55"/>
    </row>
    <row r="4" spans="1:48" ht="18.75" customHeight="1" thickBot="1" x14ac:dyDescent="0.45">
      <c r="A4" s="2"/>
      <c r="B4" s="37"/>
      <c r="C4" s="37"/>
      <c r="D4" s="37"/>
      <c r="E4" s="37"/>
      <c r="F4" s="37"/>
      <c r="G4" s="37"/>
      <c r="H4" s="37" t="s">
        <v>3</v>
      </c>
      <c r="I4" s="27"/>
      <c r="J4" s="27"/>
      <c r="K4" s="27"/>
      <c r="L4" s="27"/>
      <c r="M4" s="37"/>
      <c r="N4" s="37"/>
      <c r="O4" s="37"/>
      <c r="P4" s="37"/>
      <c r="Q4" s="45"/>
      <c r="R4" s="46"/>
      <c r="S4" s="46"/>
      <c r="T4" s="47"/>
      <c r="U4" s="37" t="s">
        <v>57</v>
      </c>
      <c r="V4" s="37"/>
      <c r="W4" s="37"/>
      <c r="X4" s="37"/>
      <c r="Y4" s="37" t="s">
        <v>3</v>
      </c>
      <c r="Z4" s="27"/>
      <c r="AA4" s="27"/>
      <c r="AB4" s="27"/>
      <c r="AC4" s="27"/>
      <c r="AD4" s="54"/>
      <c r="AE4" s="54"/>
      <c r="AF4" s="54"/>
      <c r="AG4" s="54"/>
      <c r="AH4" s="54"/>
      <c r="AI4" s="59"/>
      <c r="AJ4" s="60"/>
      <c r="AK4" s="61"/>
      <c r="AL4" s="56" t="s">
        <v>41</v>
      </c>
      <c r="AM4" s="57"/>
      <c r="AN4" s="57"/>
      <c r="AO4" s="57"/>
      <c r="AP4" s="58"/>
      <c r="AQ4" s="54" t="s">
        <v>3</v>
      </c>
      <c r="AR4" s="3"/>
      <c r="AS4" s="3"/>
      <c r="AT4" s="3"/>
      <c r="AU4" s="3"/>
      <c r="AV4" s="3"/>
    </row>
    <row r="5" spans="1:48" ht="46.5" customHeight="1" thickBot="1" x14ac:dyDescent="0.45">
      <c r="A5" s="2"/>
      <c r="B5" s="37"/>
      <c r="C5" s="37"/>
      <c r="D5" s="37"/>
      <c r="E5" s="37"/>
      <c r="F5" s="37"/>
      <c r="G5" s="37"/>
      <c r="H5" s="37"/>
      <c r="I5" s="38" t="s">
        <v>30</v>
      </c>
      <c r="J5" s="38"/>
      <c r="K5" s="38"/>
      <c r="L5" s="38"/>
      <c r="M5" s="37"/>
      <c r="N5" s="37"/>
      <c r="O5" s="37"/>
      <c r="P5" s="37"/>
      <c r="Q5" s="45"/>
      <c r="R5" s="46"/>
      <c r="S5" s="46"/>
      <c r="T5" s="47"/>
      <c r="U5" s="37"/>
      <c r="V5" s="37"/>
      <c r="W5" s="37"/>
      <c r="X5" s="37"/>
      <c r="Y5" s="37"/>
      <c r="Z5" s="38" t="s">
        <v>30</v>
      </c>
      <c r="AA5" s="38"/>
      <c r="AB5" s="38"/>
      <c r="AC5" s="38"/>
      <c r="AD5" s="54"/>
      <c r="AE5" s="54"/>
      <c r="AF5" s="54"/>
      <c r="AG5" s="54"/>
      <c r="AH5" s="54"/>
      <c r="AI5" s="59"/>
      <c r="AJ5" s="60"/>
      <c r="AK5" s="61"/>
      <c r="AL5" s="59"/>
      <c r="AM5" s="60"/>
      <c r="AN5" s="60"/>
      <c r="AO5" s="60"/>
      <c r="AP5" s="61"/>
      <c r="AQ5" s="54"/>
      <c r="AR5" s="55" t="s">
        <v>30</v>
      </c>
      <c r="AS5" s="55"/>
      <c r="AT5" s="55"/>
      <c r="AU5" s="55"/>
      <c r="AV5" s="55"/>
    </row>
    <row r="6" spans="1:48" ht="15.75" customHeight="1" thickBot="1" x14ac:dyDescent="0.45">
      <c r="A6" s="2"/>
      <c r="B6" s="37"/>
      <c r="C6" s="37"/>
      <c r="D6" s="37" t="s">
        <v>60</v>
      </c>
      <c r="E6" s="37"/>
      <c r="F6" s="37"/>
      <c r="G6" s="37"/>
      <c r="H6" s="37"/>
      <c r="I6" s="37" t="s">
        <v>6</v>
      </c>
      <c r="J6" s="38" t="s">
        <v>4</v>
      </c>
      <c r="K6" s="38"/>
      <c r="L6" s="38"/>
      <c r="M6" s="37" t="s">
        <v>60</v>
      </c>
      <c r="N6" s="37"/>
      <c r="O6" s="37"/>
      <c r="P6" s="37"/>
      <c r="Q6" s="45"/>
      <c r="R6" s="46"/>
      <c r="S6" s="46"/>
      <c r="T6" s="47"/>
      <c r="U6" s="37"/>
      <c r="V6" s="37"/>
      <c r="W6" s="37"/>
      <c r="X6" s="37"/>
      <c r="Y6" s="37"/>
      <c r="Z6" s="37" t="s">
        <v>6</v>
      </c>
      <c r="AA6" s="38" t="s">
        <v>4</v>
      </c>
      <c r="AB6" s="38"/>
      <c r="AC6" s="38"/>
      <c r="AD6" s="54" t="s">
        <v>37</v>
      </c>
      <c r="AE6" s="54"/>
      <c r="AF6" s="54"/>
      <c r="AG6" s="54"/>
      <c r="AH6" s="54"/>
      <c r="AI6" s="59"/>
      <c r="AJ6" s="60"/>
      <c r="AK6" s="61"/>
      <c r="AL6" s="59"/>
      <c r="AM6" s="60"/>
      <c r="AN6" s="60"/>
      <c r="AO6" s="60"/>
      <c r="AP6" s="61"/>
      <c r="AQ6" s="54"/>
      <c r="AR6" s="54" t="s">
        <v>6</v>
      </c>
      <c r="AS6" s="55" t="s">
        <v>4</v>
      </c>
      <c r="AT6" s="55"/>
      <c r="AU6" s="55"/>
      <c r="AV6" s="55"/>
    </row>
    <row r="7" spans="1:48" ht="15.75" customHeight="1" thickBot="1" x14ac:dyDescent="0.45">
      <c r="A7" s="2"/>
      <c r="B7" s="37"/>
      <c r="C7" s="37"/>
      <c r="D7" s="37"/>
      <c r="E7" s="37"/>
      <c r="F7" s="37"/>
      <c r="G7" s="37"/>
      <c r="H7" s="37"/>
      <c r="I7" s="37"/>
      <c r="J7" s="37" t="s">
        <v>8</v>
      </c>
      <c r="K7" s="37" t="s">
        <v>10</v>
      </c>
      <c r="L7" s="37" t="s">
        <v>11</v>
      </c>
      <c r="M7" s="37"/>
      <c r="N7" s="37"/>
      <c r="O7" s="37"/>
      <c r="P7" s="37"/>
      <c r="Q7" s="48"/>
      <c r="R7" s="49"/>
      <c r="S7" s="49"/>
      <c r="T7" s="50"/>
      <c r="U7" s="37"/>
      <c r="V7" s="37"/>
      <c r="W7" s="37"/>
      <c r="X7" s="37"/>
      <c r="Y7" s="37"/>
      <c r="Z7" s="37"/>
      <c r="AA7" s="37" t="s">
        <v>8</v>
      </c>
      <c r="AB7" s="37" t="s">
        <v>10</v>
      </c>
      <c r="AC7" s="37" t="s">
        <v>11</v>
      </c>
      <c r="AD7" s="54"/>
      <c r="AE7" s="54"/>
      <c r="AF7" s="54"/>
      <c r="AG7" s="54"/>
      <c r="AH7" s="54"/>
      <c r="AI7" s="62"/>
      <c r="AJ7" s="63"/>
      <c r="AK7" s="64"/>
      <c r="AL7" s="62"/>
      <c r="AM7" s="63"/>
      <c r="AN7" s="63"/>
      <c r="AO7" s="63"/>
      <c r="AP7" s="64"/>
      <c r="AQ7" s="54"/>
      <c r="AR7" s="54"/>
      <c r="AS7" s="54" t="s">
        <v>8</v>
      </c>
      <c r="AT7" s="54" t="s">
        <v>9</v>
      </c>
      <c r="AU7" s="54" t="s">
        <v>10</v>
      </c>
      <c r="AV7" s="54" t="s">
        <v>11</v>
      </c>
    </row>
    <row r="8" spans="1:48" ht="15.75" customHeight="1" thickBot="1" x14ac:dyDescent="0.45">
      <c r="A8" s="2"/>
      <c r="B8" s="37"/>
      <c r="C8" s="37"/>
      <c r="D8" s="37" t="s">
        <v>31</v>
      </c>
      <c r="E8" s="37" t="s">
        <v>5</v>
      </c>
      <c r="F8" s="37" t="s">
        <v>13</v>
      </c>
      <c r="G8" s="37" t="s">
        <v>7</v>
      </c>
      <c r="H8" s="37"/>
      <c r="I8" s="37"/>
      <c r="J8" s="37"/>
      <c r="K8" s="37"/>
      <c r="L8" s="37"/>
      <c r="M8" s="37" t="s">
        <v>31</v>
      </c>
      <c r="N8" s="37" t="s">
        <v>5</v>
      </c>
      <c r="O8" s="37" t="s">
        <v>13</v>
      </c>
      <c r="P8" s="37" t="s">
        <v>7</v>
      </c>
      <c r="Q8" s="37" t="s">
        <v>54</v>
      </c>
      <c r="R8" s="37" t="s">
        <v>55</v>
      </c>
      <c r="S8" s="37" t="s">
        <v>53</v>
      </c>
      <c r="T8" s="51" t="s">
        <v>63</v>
      </c>
      <c r="U8" s="37" t="s">
        <v>16</v>
      </c>
      <c r="V8" s="37" t="s">
        <v>5</v>
      </c>
      <c r="W8" s="37" t="s">
        <v>13</v>
      </c>
      <c r="X8" s="37" t="s">
        <v>7</v>
      </c>
      <c r="Y8" s="37"/>
      <c r="Z8" s="37"/>
      <c r="AA8" s="37"/>
      <c r="AB8" s="37"/>
      <c r="AC8" s="37"/>
      <c r="AD8" s="54" t="s">
        <v>31</v>
      </c>
      <c r="AE8" s="54" t="s">
        <v>5</v>
      </c>
      <c r="AF8" s="54" t="s">
        <v>12</v>
      </c>
      <c r="AG8" s="54" t="s">
        <v>13</v>
      </c>
      <c r="AH8" s="54" t="s">
        <v>7</v>
      </c>
      <c r="AI8" s="54" t="s">
        <v>14</v>
      </c>
      <c r="AJ8" s="54" t="s">
        <v>15</v>
      </c>
      <c r="AK8" s="54" t="s">
        <v>32</v>
      </c>
      <c r="AL8" s="54" t="s">
        <v>16</v>
      </c>
      <c r="AM8" s="54" t="s">
        <v>5</v>
      </c>
      <c r="AN8" s="54" t="s">
        <v>12</v>
      </c>
      <c r="AO8" s="54" t="s">
        <v>13</v>
      </c>
      <c r="AP8" s="54" t="s">
        <v>7</v>
      </c>
      <c r="AQ8" s="54"/>
      <c r="AR8" s="54"/>
      <c r="AS8" s="54"/>
      <c r="AT8" s="54"/>
      <c r="AU8" s="54"/>
      <c r="AV8" s="54"/>
    </row>
    <row r="9" spans="1:48" ht="15.75" customHeight="1" thickBot="1" x14ac:dyDescent="0.45">
      <c r="A9" s="2"/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52"/>
      <c r="U9" s="37"/>
      <c r="V9" s="37"/>
      <c r="W9" s="37"/>
      <c r="X9" s="37"/>
      <c r="Y9" s="37"/>
      <c r="Z9" s="37"/>
      <c r="AA9" s="37"/>
      <c r="AB9" s="37"/>
      <c r="AC9" s="37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4"/>
      <c r="AS9" s="54"/>
      <c r="AT9" s="54"/>
      <c r="AU9" s="54"/>
      <c r="AV9" s="54"/>
    </row>
    <row r="10" spans="1:48" ht="15.75" customHeight="1" thickBot="1" x14ac:dyDescent="0.45">
      <c r="A10" s="2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52"/>
      <c r="U10" s="37"/>
      <c r="V10" s="37"/>
      <c r="W10" s="37"/>
      <c r="X10" s="37"/>
      <c r="Y10" s="37"/>
      <c r="Z10" s="37"/>
      <c r="AA10" s="37"/>
      <c r="AB10" s="37"/>
      <c r="AC10" s="37"/>
      <c r="AD10" s="54"/>
      <c r="AE10" s="54"/>
      <c r="AF10" s="54"/>
      <c r="AG10" s="54"/>
      <c r="AH10" s="54"/>
      <c r="AI10" s="54"/>
      <c r="AJ10" s="54"/>
      <c r="AK10" s="54"/>
      <c r="AL10" s="54"/>
      <c r="AM10" s="54"/>
      <c r="AN10" s="54"/>
      <c r="AO10" s="54"/>
      <c r="AP10" s="54"/>
      <c r="AQ10" s="54"/>
      <c r="AR10" s="54"/>
      <c r="AS10" s="54"/>
      <c r="AT10" s="54"/>
      <c r="AU10" s="54"/>
      <c r="AV10" s="54"/>
    </row>
    <row r="11" spans="1:48" ht="27" thickBot="1" x14ac:dyDescent="0.45">
      <c r="A11" s="2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52"/>
      <c r="U11" s="37"/>
      <c r="V11" s="37"/>
      <c r="W11" s="37"/>
      <c r="X11" s="37"/>
      <c r="Y11" s="37"/>
      <c r="Z11" s="37"/>
      <c r="AA11" s="37"/>
      <c r="AB11" s="37"/>
      <c r="AC11" s="37"/>
      <c r="AD11" s="54"/>
      <c r="AE11" s="54"/>
      <c r="AF11" s="54"/>
      <c r="AG11" s="54"/>
      <c r="AH11" s="54"/>
      <c r="AI11" s="54"/>
      <c r="AJ11" s="54"/>
      <c r="AK11" s="54"/>
      <c r="AL11" s="54"/>
      <c r="AM11" s="54"/>
      <c r="AN11" s="54"/>
      <c r="AO11" s="54"/>
      <c r="AP11" s="54"/>
      <c r="AQ11" s="54"/>
      <c r="AR11" s="54"/>
      <c r="AS11" s="54"/>
      <c r="AT11" s="54"/>
      <c r="AU11" s="54"/>
      <c r="AV11" s="54"/>
    </row>
    <row r="12" spans="1:48" ht="27" thickBot="1" x14ac:dyDescent="0.45">
      <c r="A12" s="2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52"/>
      <c r="U12" s="37"/>
      <c r="V12" s="37"/>
      <c r="W12" s="37"/>
      <c r="X12" s="37"/>
      <c r="Y12" s="37"/>
      <c r="Z12" s="37"/>
      <c r="AA12" s="37"/>
      <c r="AB12" s="37"/>
      <c r="AC12" s="37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4"/>
      <c r="AS12" s="54"/>
      <c r="AT12" s="54"/>
      <c r="AU12" s="54"/>
      <c r="AV12" s="54"/>
    </row>
    <row r="13" spans="1:48" ht="27" thickBot="1" x14ac:dyDescent="0.45">
      <c r="A13" s="2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52"/>
      <c r="U13" s="37"/>
      <c r="V13" s="37"/>
      <c r="W13" s="37"/>
      <c r="X13" s="37"/>
      <c r="Y13" s="37"/>
      <c r="Z13" s="37"/>
      <c r="AA13" s="37"/>
      <c r="AB13" s="37"/>
      <c r="AC13" s="37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4"/>
      <c r="AV13" s="54"/>
    </row>
    <row r="14" spans="1:48" ht="27" thickBot="1" x14ac:dyDescent="0.45">
      <c r="A14" s="2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52"/>
      <c r="U14" s="37"/>
      <c r="V14" s="37"/>
      <c r="W14" s="37"/>
      <c r="X14" s="37"/>
      <c r="Y14" s="37"/>
      <c r="Z14" s="37"/>
      <c r="AA14" s="37"/>
      <c r="AB14" s="37"/>
      <c r="AC14" s="37"/>
      <c r="AD14" s="54"/>
      <c r="AE14" s="54"/>
      <c r="AF14" s="54"/>
      <c r="AG14" s="54"/>
      <c r="AH14" s="54"/>
      <c r="AI14" s="54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4"/>
      <c r="AV14" s="54"/>
    </row>
    <row r="15" spans="1:48" ht="27" thickBot="1" x14ac:dyDescent="0.45">
      <c r="A15" s="2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52"/>
      <c r="U15" s="37"/>
      <c r="V15" s="37"/>
      <c r="W15" s="37"/>
      <c r="X15" s="37"/>
      <c r="Y15" s="37"/>
      <c r="Z15" s="37"/>
      <c r="AA15" s="37"/>
      <c r="AB15" s="37"/>
      <c r="AC15" s="37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4"/>
      <c r="AV15" s="54"/>
    </row>
    <row r="16" spans="1:48" ht="27" thickBot="1" x14ac:dyDescent="0.45">
      <c r="A16" s="2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52"/>
      <c r="U16" s="37"/>
      <c r="V16" s="37"/>
      <c r="W16" s="37"/>
      <c r="X16" s="37"/>
      <c r="Y16" s="37"/>
      <c r="Z16" s="37"/>
      <c r="AA16" s="37"/>
      <c r="AB16" s="37"/>
      <c r="AC16" s="37"/>
      <c r="AD16" s="54"/>
      <c r="AE16" s="54"/>
      <c r="AF16" s="54"/>
      <c r="AG16" s="54"/>
      <c r="AH16" s="54"/>
      <c r="AI16" s="54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4"/>
      <c r="AV16" s="54"/>
    </row>
    <row r="17" spans="1:48" ht="42" customHeight="1" thickBot="1" x14ac:dyDescent="0.45">
      <c r="A17" s="2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53"/>
      <c r="U17" s="37"/>
      <c r="V17" s="37"/>
      <c r="W17" s="37"/>
      <c r="X17" s="37"/>
      <c r="Y17" s="37"/>
      <c r="Z17" s="37"/>
      <c r="AA17" s="37"/>
      <c r="AB17" s="37"/>
      <c r="AC17" s="37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</row>
    <row r="18" spans="1:48" ht="37.5" x14ac:dyDescent="0.4">
      <c r="A18" s="4" t="s">
        <v>17</v>
      </c>
      <c r="B18" s="28" t="s">
        <v>52</v>
      </c>
      <c r="C18" s="16" t="s">
        <v>35</v>
      </c>
      <c r="D18" s="16"/>
      <c r="E18" s="17" t="s">
        <v>18</v>
      </c>
      <c r="F18" s="17" t="s">
        <v>18</v>
      </c>
      <c r="G18" s="17" t="s">
        <v>18</v>
      </c>
      <c r="H18" s="18">
        <f>SUM(H19:H27)</f>
        <v>146720.70000000001</v>
      </c>
      <c r="I18" s="18">
        <f>SUM(I19:I27)</f>
        <v>146622</v>
      </c>
      <c r="J18" s="18">
        <f>SUM(J19:J26)</f>
        <v>80027</v>
      </c>
      <c r="K18" s="18">
        <f>K19</f>
        <v>37565</v>
      </c>
      <c r="L18" s="18">
        <f>L19</f>
        <v>29030</v>
      </c>
      <c r="M18" s="29"/>
      <c r="N18" s="30" t="s">
        <v>18</v>
      </c>
      <c r="O18" s="30" t="s">
        <v>18</v>
      </c>
      <c r="P18" s="30" t="s">
        <v>18</v>
      </c>
      <c r="Q18" s="19" t="s">
        <v>44</v>
      </c>
      <c r="R18" s="19" t="s">
        <v>44</v>
      </c>
      <c r="S18" s="19" t="s">
        <v>44</v>
      </c>
      <c r="T18" s="19"/>
      <c r="U18" s="20" t="s">
        <v>44</v>
      </c>
      <c r="V18" s="20" t="s">
        <v>44</v>
      </c>
      <c r="W18" s="20" t="s">
        <v>44</v>
      </c>
      <c r="X18" s="20" t="s">
        <v>44</v>
      </c>
      <c r="Y18" s="18">
        <f>SUM(Y19:Y27)</f>
        <v>152212.40648822769</v>
      </c>
      <c r="Z18" s="18">
        <f>SUM(Z19:Z27)</f>
        <v>152212.40648822769</v>
      </c>
      <c r="AA18" s="18">
        <f>SUM(AA19:AA26)</f>
        <v>78290.189867824054</v>
      </c>
      <c r="AB18" s="18">
        <f>SUM(AB19:AB26)</f>
        <v>39056.330500000004</v>
      </c>
      <c r="AC18" s="18">
        <f>SUM(AC19:AC26)</f>
        <v>34865.886120403644</v>
      </c>
      <c r="AD18" s="5"/>
      <c r="AE18" s="6" t="s">
        <v>18</v>
      </c>
      <c r="AF18" s="6" t="s">
        <v>18</v>
      </c>
      <c r="AG18" s="6" t="s">
        <v>18</v>
      </c>
      <c r="AH18" s="6" t="s">
        <v>18</v>
      </c>
      <c r="AI18" s="8">
        <v>0</v>
      </c>
      <c r="AJ18" s="8">
        <v>0</v>
      </c>
      <c r="AK18" s="8">
        <v>0</v>
      </c>
      <c r="AL18" s="9">
        <v>0</v>
      </c>
      <c r="AM18" s="9">
        <v>0</v>
      </c>
      <c r="AN18" s="9">
        <v>0</v>
      </c>
      <c r="AO18" s="9">
        <v>0</v>
      </c>
      <c r="AP18" s="9">
        <v>0</v>
      </c>
      <c r="AQ18" s="7">
        <f t="shared" ref="AQ18:AV18" si="0">SUM(AQ20:AQ27)</f>
        <v>48050.887624093833</v>
      </c>
      <c r="AR18" s="7">
        <f t="shared" si="0"/>
        <v>48050.887624093833</v>
      </c>
      <c r="AS18" s="7">
        <f t="shared" si="0"/>
        <v>48005.887624093833</v>
      </c>
      <c r="AT18" s="7">
        <f t="shared" si="0"/>
        <v>0</v>
      </c>
      <c r="AU18" s="7">
        <f t="shared" si="0"/>
        <v>0</v>
      </c>
      <c r="AV18" s="7">
        <f t="shared" si="0"/>
        <v>0</v>
      </c>
    </row>
    <row r="19" spans="1:48" ht="37.5" x14ac:dyDescent="0.4">
      <c r="A19" s="10" t="s">
        <v>19</v>
      </c>
      <c r="B19" s="28" t="s">
        <v>20</v>
      </c>
      <c r="C19" s="16" t="s">
        <v>34</v>
      </c>
      <c r="D19" s="20">
        <f>SUM(E19:G19)</f>
        <v>1170</v>
      </c>
      <c r="E19" s="21">
        <v>972</v>
      </c>
      <c r="F19" s="21">
        <v>44.4</v>
      </c>
      <c r="G19" s="21">
        <v>153.6</v>
      </c>
      <c r="H19" s="18">
        <f>I19</f>
        <v>93621</v>
      </c>
      <c r="I19" s="18">
        <f>J19+K19+L19</f>
        <v>93621</v>
      </c>
      <c r="J19" s="31">
        <v>27026</v>
      </c>
      <c r="K19" s="31">
        <v>37565</v>
      </c>
      <c r="L19" s="31">
        <v>29030</v>
      </c>
      <c r="M19" s="20">
        <f>SUM(N19:P19)</f>
        <v>1179.3999999999999</v>
      </c>
      <c r="N19" s="21">
        <v>910.4</v>
      </c>
      <c r="O19" s="21">
        <v>44.4</v>
      </c>
      <c r="P19" s="21">
        <v>224.6</v>
      </c>
      <c r="Q19" s="19">
        <v>1.0397000000000001</v>
      </c>
      <c r="R19" s="19">
        <v>1.0397000000000001</v>
      </c>
      <c r="S19" s="19">
        <v>1.0397000000000001</v>
      </c>
      <c r="T19" s="19">
        <v>0.79</v>
      </c>
      <c r="U19" s="35">
        <f>H19/D19</f>
        <v>80.017948717948713</v>
      </c>
      <c r="V19" s="35">
        <f>J19/E19</f>
        <v>27.804526748971192</v>
      </c>
      <c r="W19" s="35">
        <f>K19/F19</f>
        <v>846.05855855855862</v>
      </c>
      <c r="X19" s="35">
        <f>L19/G19</f>
        <v>188.99739583333334</v>
      </c>
      <c r="Y19" s="18">
        <f>Z19</f>
        <v>100240.39344641188</v>
      </c>
      <c r="Z19" s="18">
        <f>SUM(AA19:AC19)</f>
        <v>100240.39344641188</v>
      </c>
      <c r="AA19" s="31">
        <f>V19*N19*Q19</f>
        <v>26318.176826008232</v>
      </c>
      <c r="AB19" s="31">
        <f>W19*O19*R19</f>
        <v>39056.330500000004</v>
      </c>
      <c r="AC19" s="31">
        <f>X19*P19*S19*T19</f>
        <v>34865.886120403644</v>
      </c>
      <c r="AD19" s="11" t="e">
        <f>SUM(AE19:AH19)</f>
        <v>#REF!</v>
      </c>
      <c r="AE19" s="12" t="e">
        <f>#REF!+#REF!</f>
        <v>#REF!</v>
      </c>
      <c r="AF19" s="12" t="e">
        <f>#REF!+#REF!</f>
        <v>#REF!</v>
      </c>
      <c r="AG19" s="12" t="e">
        <f>#REF!+#REF!</f>
        <v>#REF!</v>
      </c>
      <c r="AH19" s="12" t="e">
        <f>#REF!+#REF!</f>
        <v>#REF!</v>
      </c>
      <c r="AI19" s="8">
        <v>1.0389999999999999</v>
      </c>
      <c r="AJ19" s="8">
        <v>1.0389999999999999</v>
      </c>
      <c r="AK19" s="8">
        <v>1.0389999999999999</v>
      </c>
      <c r="AL19" s="14">
        <f t="shared" ref="AL19:AL26" si="1">Y19/M19</f>
        <v>84.99270259997617</v>
      </c>
      <c r="AM19" s="14">
        <f t="shared" ref="AM19:AM26" si="2">AA19/N19</f>
        <v>28.908366460905352</v>
      </c>
      <c r="AN19" s="14" t="e">
        <f>#REF!/#REF!</f>
        <v>#REF!</v>
      </c>
      <c r="AO19" s="14">
        <f>AB19/O19</f>
        <v>879.6470833333334</v>
      </c>
      <c r="AP19" s="14">
        <f>AC19/P19</f>
        <v>155.23546803385418</v>
      </c>
      <c r="AQ19" s="7" t="e">
        <f>AR19</f>
        <v>#REF!</v>
      </c>
      <c r="AR19" s="7" t="e">
        <f>SUM(AS19:AV19)</f>
        <v>#REF!</v>
      </c>
      <c r="AS19" s="7" t="e">
        <f>SUM(#REF!)</f>
        <v>#REF!</v>
      </c>
      <c r="AT19" s="7" t="e">
        <f>SUM(#REF!)</f>
        <v>#REF!</v>
      </c>
      <c r="AU19" s="7" t="e">
        <f>SUM(#REF!)</f>
        <v>#REF!</v>
      </c>
      <c r="AV19" s="7" t="e">
        <f>SUM(#REF!)</f>
        <v>#REF!</v>
      </c>
    </row>
    <row r="20" spans="1:48" ht="37.5" x14ac:dyDescent="0.4">
      <c r="A20" s="10" t="s">
        <v>21</v>
      </c>
      <c r="B20" s="28" t="s">
        <v>45</v>
      </c>
      <c r="C20" s="16" t="s">
        <v>36</v>
      </c>
      <c r="D20" s="20">
        <f t="shared" ref="D20:D25" si="3">SUM(E20:G20)</f>
        <v>398.49529999999999</v>
      </c>
      <c r="E20" s="21">
        <v>398.49529999999999</v>
      </c>
      <c r="F20" s="21" t="s">
        <v>44</v>
      </c>
      <c r="G20" s="21" t="s">
        <v>44</v>
      </c>
      <c r="H20" s="18">
        <f t="shared" ref="H20:I26" si="4">I20</f>
        <v>16</v>
      </c>
      <c r="I20" s="18">
        <f>J20</f>
        <v>16</v>
      </c>
      <c r="J20" s="23">
        <v>16</v>
      </c>
      <c r="K20" s="24" t="s">
        <v>18</v>
      </c>
      <c r="L20" s="24" t="s">
        <v>18</v>
      </c>
      <c r="M20" s="20">
        <f>SUM(N20:P20)</f>
        <v>384.75</v>
      </c>
      <c r="N20" s="21">
        <v>384.75</v>
      </c>
      <c r="O20" s="19" t="s">
        <v>44</v>
      </c>
      <c r="P20" s="19" t="s">
        <v>44</v>
      </c>
      <c r="Q20" s="19">
        <v>1.0389999999999999</v>
      </c>
      <c r="R20" s="19" t="s">
        <v>44</v>
      </c>
      <c r="S20" s="19" t="s">
        <v>44</v>
      </c>
      <c r="T20" s="19"/>
      <c r="U20" s="35" t="s">
        <v>44</v>
      </c>
      <c r="V20" s="25">
        <f>J20/D20</f>
        <v>4.0151038167827828E-2</v>
      </c>
      <c r="W20" s="22" t="s">
        <v>44</v>
      </c>
      <c r="X20" s="22" t="s">
        <v>44</v>
      </c>
      <c r="Y20" s="18">
        <f t="shared" ref="Y20:Z26" si="5">Z20</f>
        <v>16.050588300539552</v>
      </c>
      <c r="Z20" s="18">
        <f>AA20</f>
        <v>16.050588300539552</v>
      </c>
      <c r="AA20" s="31">
        <f t="shared" ref="AA20:AA26" si="6">V20*N20*Q20</f>
        <v>16.050588300539552</v>
      </c>
      <c r="AB20" s="17" t="s">
        <v>18</v>
      </c>
      <c r="AC20" s="17" t="s">
        <v>18</v>
      </c>
      <c r="AD20" s="11">
        <f t="shared" ref="AD20:AD26" si="7">SUM(AE20:AH20)</f>
        <v>443.98450000000003</v>
      </c>
      <c r="AE20" s="12">
        <v>443.98450000000003</v>
      </c>
      <c r="AF20" s="12"/>
      <c r="AG20" s="12"/>
      <c r="AH20" s="12"/>
      <c r="AI20" s="8">
        <v>1.0409999999999999</v>
      </c>
      <c r="AJ20" s="8">
        <v>0</v>
      </c>
      <c r="AK20" s="8">
        <v>0</v>
      </c>
      <c r="AL20" s="14">
        <f t="shared" si="1"/>
        <v>4.1716928656373102E-2</v>
      </c>
      <c r="AM20" s="14">
        <f t="shared" si="2"/>
        <v>4.1716928656373102E-2</v>
      </c>
      <c r="AN20" s="13"/>
      <c r="AO20" s="13"/>
      <c r="AP20" s="13"/>
      <c r="AQ20" s="7">
        <f t="shared" ref="AQ20:AR27" si="8">AR20</f>
        <v>19.281058169187936</v>
      </c>
      <c r="AR20" s="7">
        <f>AS20</f>
        <v>19.281058169187936</v>
      </c>
      <c r="AS20" s="12">
        <f t="shared" ref="AS20:AS26" si="9">AE20*AI20*AM20</f>
        <v>19.281058169187936</v>
      </c>
      <c r="AT20" s="6" t="s">
        <v>18</v>
      </c>
      <c r="AU20" s="6" t="s">
        <v>18</v>
      </c>
      <c r="AV20" s="6" t="s">
        <v>18</v>
      </c>
    </row>
    <row r="21" spans="1:48" x14ac:dyDescent="0.4">
      <c r="A21" s="10" t="s">
        <v>22</v>
      </c>
      <c r="B21" s="28" t="s">
        <v>46</v>
      </c>
      <c r="C21" s="16" t="s">
        <v>36</v>
      </c>
      <c r="D21" s="20">
        <f t="shared" si="3"/>
        <v>185.12979999999999</v>
      </c>
      <c r="E21" s="21">
        <v>185.12979999999999</v>
      </c>
      <c r="F21" s="21" t="s">
        <v>44</v>
      </c>
      <c r="G21" s="21" t="s">
        <v>44</v>
      </c>
      <c r="H21" s="18">
        <f t="shared" si="4"/>
        <v>200</v>
      </c>
      <c r="I21" s="18">
        <f t="shared" si="4"/>
        <v>200</v>
      </c>
      <c r="J21" s="23">
        <v>200</v>
      </c>
      <c r="K21" s="24" t="s">
        <v>18</v>
      </c>
      <c r="L21" s="24" t="s">
        <v>18</v>
      </c>
      <c r="M21" s="20">
        <f t="shared" ref="M21:M27" si="10">SUM(N21:P21)</f>
        <v>185.12979999999999</v>
      </c>
      <c r="N21" s="21">
        <v>185.12979999999999</v>
      </c>
      <c r="O21" s="19" t="s">
        <v>44</v>
      </c>
      <c r="P21" s="19" t="s">
        <v>44</v>
      </c>
      <c r="Q21" s="19">
        <v>1.0389999999999999</v>
      </c>
      <c r="R21" s="19" t="s">
        <v>44</v>
      </c>
      <c r="S21" s="19" t="s">
        <v>44</v>
      </c>
      <c r="T21" s="19"/>
      <c r="U21" s="35" t="s">
        <v>44</v>
      </c>
      <c r="V21" s="25">
        <f>J21/D21</f>
        <v>1.0803231030336553</v>
      </c>
      <c r="W21" s="22" t="s">
        <v>44</v>
      </c>
      <c r="X21" s="22" t="s">
        <v>44</v>
      </c>
      <c r="Y21" s="18">
        <f t="shared" si="5"/>
        <v>207.79999999999998</v>
      </c>
      <c r="Z21" s="18">
        <f t="shared" si="5"/>
        <v>207.79999999999998</v>
      </c>
      <c r="AA21" s="31">
        <f t="shared" si="6"/>
        <v>207.79999999999998</v>
      </c>
      <c r="AB21" s="17" t="s">
        <v>18</v>
      </c>
      <c r="AC21" s="17" t="s">
        <v>18</v>
      </c>
      <c r="AD21" s="11">
        <f t="shared" si="7"/>
        <v>185.12979999999999</v>
      </c>
      <c r="AE21" s="12">
        <v>185.12979999999999</v>
      </c>
      <c r="AF21" s="12"/>
      <c r="AG21" s="12"/>
      <c r="AH21" s="12"/>
      <c r="AI21" s="8">
        <v>1.0409999999999999</v>
      </c>
      <c r="AJ21" s="8">
        <v>0</v>
      </c>
      <c r="AK21" s="8">
        <v>0</v>
      </c>
      <c r="AL21" s="14">
        <f t="shared" si="1"/>
        <v>1.1224557040519678</v>
      </c>
      <c r="AM21" s="14">
        <f t="shared" si="2"/>
        <v>1.1224557040519678</v>
      </c>
      <c r="AN21" s="13"/>
      <c r="AO21" s="13"/>
      <c r="AP21" s="13"/>
      <c r="AQ21" s="7">
        <f t="shared" si="8"/>
        <v>216.31979999999999</v>
      </c>
      <c r="AR21" s="7">
        <f t="shared" si="8"/>
        <v>216.31979999999999</v>
      </c>
      <c r="AS21" s="12">
        <f t="shared" si="9"/>
        <v>216.31979999999999</v>
      </c>
      <c r="AT21" s="6" t="s">
        <v>18</v>
      </c>
      <c r="AU21" s="6" t="s">
        <v>18</v>
      </c>
      <c r="AV21" s="6" t="s">
        <v>18</v>
      </c>
    </row>
    <row r="22" spans="1:48" ht="37.5" x14ac:dyDescent="0.4">
      <c r="A22" s="10" t="s">
        <v>23</v>
      </c>
      <c r="B22" s="28" t="s">
        <v>47</v>
      </c>
      <c r="C22" s="16" t="s">
        <v>36</v>
      </c>
      <c r="D22" s="20">
        <f t="shared" si="3"/>
        <v>0.3039</v>
      </c>
      <c r="E22" s="21">
        <v>0.3039</v>
      </c>
      <c r="F22" s="21" t="s">
        <v>44</v>
      </c>
      <c r="G22" s="21" t="s">
        <v>44</v>
      </c>
      <c r="H22" s="18">
        <f t="shared" si="4"/>
        <v>4150</v>
      </c>
      <c r="I22" s="18">
        <f t="shared" si="4"/>
        <v>4150</v>
      </c>
      <c r="J22" s="23">
        <v>4150</v>
      </c>
      <c r="K22" s="24" t="s">
        <v>18</v>
      </c>
      <c r="L22" s="24" t="s">
        <v>18</v>
      </c>
      <c r="M22" s="20">
        <f t="shared" si="10"/>
        <v>0.28199999999999997</v>
      </c>
      <c r="N22" s="21">
        <v>0.28199999999999997</v>
      </c>
      <c r="O22" s="19" t="s">
        <v>44</v>
      </c>
      <c r="P22" s="19" t="s">
        <v>44</v>
      </c>
      <c r="Q22" s="19">
        <v>1.0389999999999999</v>
      </c>
      <c r="R22" s="19" t="s">
        <v>44</v>
      </c>
      <c r="S22" s="19" t="s">
        <v>44</v>
      </c>
      <c r="T22" s="19"/>
      <c r="U22" s="35" t="s">
        <v>44</v>
      </c>
      <c r="V22" s="25">
        <f>J22/D22</f>
        <v>13655.807831523527</v>
      </c>
      <c r="W22" s="22" t="s">
        <v>44</v>
      </c>
      <c r="X22" s="22" t="s">
        <v>44</v>
      </c>
      <c r="Y22" s="18">
        <f t="shared" si="5"/>
        <v>4001.12438302073</v>
      </c>
      <c r="Z22" s="18">
        <f t="shared" si="5"/>
        <v>4001.12438302073</v>
      </c>
      <c r="AA22" s="31">
        <f t="shared" si="6"/>
        <v>4001.12438302073</v>
      </c>
      <c r="AB22" s="17" t="s">
        <v>18</v>
      </c>
      <c r="AC22" s="17" t="s">
        <v>18</v>
      </c>
      <c r="AD22" s="11">
        <f t="shared" si="7"/>
        <v>0.42799999999999999</v>
      </c>
      <c r="AE22" s="12">
        <v>0.42799999999999999</v>
      </c>
      <c r="AF22" s="12"/>
      <c r="AG22" s="12"/>
      <c r="AH22" s="12"/>
      <c r="AI22" s="8">
        <v>1.0409999999999999</v>
      </c>
      <c r="AJ22" s="8">
        <v>0</v>
      </c>
      <c r="AK22" s="8">
        <v>0</v>
      </c>
      <c r="AL22" s="14">
        <f t="shared" si="1"/>
        <v>14188.384336952944</v>
      </c>
      <c r="AM22" s="14">
        <f t="shared" si="2"/>
        <v>14188.384336952944</v>
      </c>
      <c r="AN22" s="13"/>
      <c r="AO22" s="13"/>
      <c r="AP22" s="13"/>
      <c r="AQ22" s="7">
        <f t="shared" si="8"/>
        <v>6321.6062645607099</v>
      </c>
      <c r="AR22" s="7">
        <f t="shared" si="8"/>
        <v>6321.6062645607099</v>
      </c>
      <c r="AS22" s="12">
        <f t="shared" si="9"/>
        <v>6321.6062645607099</v>
      </c>
      <c r="AT22" s="6" t="s">
        <v>18</v>
      </c>
      <c r="AU22" s="6" t="s">
        <v>18</v>
      </c>
      <c r="AV22" s="6" t="s">
        <v>18</v>
      </c>
    </row>
    <row r="23" spans="1:48" ht="56.25" x14ac:dyDescent="0.4">
      <c r="A23" s="10" t="s">
        <v>24</v>
      </c>
      <c r="B23" s="28" t="s">
        <v>48</v>
      </c>
      <c r="C23" s="16" t="s">
        <v>36</v>
      </c>
      <c r="D23" s="20">
        <f t="shared" si="3"/>
        <v>4.2957000000000001</v>
      </c>
      <c r="E23" s="21">
        <v>4.2957000000000001</v>
      </c>
      <c r="F23" s="21" t="s">
        <v>44</v>
      </c>
      <c r="G23" s="21" t="s">
        <v>44</v>
      </c>
      <c r="H23" s="18">
        <f t="shared" si="4"/>
        <v>40980</v>
      </c>
      <c r="I23" s="18">
        <f t="shared" si="4"/>
        <v>40980</v>
      </c>
      <c r="J23" s="23">
        <v>40980</v>
      </c>
      <c r="K23" s="24" t="s">
        <v>18</v>
      </c>
      <c r="L23" s="24" t="s">
        <v>18</v>
      </c>
      <c r="M23" s="20">
        <f t="shared" si="10"/>
        <v>4.0060000000000002</v>
      </c>
      <c r="N23" s="21">
        <v>4.0060000000000002</v>
      </c>
      <c r="O23" s="19" t="s">
        <v>44</v>
      </c>
      <c r="P23" s="19" t="s">
        <v>44</v>
      </c>
      <c r="Q23" s="19">
        <v>1.0389999999999999</v>
      </c>
      <c r="R23" s="19" t="s">
        <v>44</v>
      </c>
      <c r="S23" s="19" t="s">
        <v>44</v>
      </c>
      <c r="T23" s="19"/>
      <c r="U23" s="35" t="s">
        <v>44</v>
      </c>
      <c r="V23" s="25">
        <f>J23/D23</f>
        <v>9539.7723304700048</v>
      </c>
      <c r="W23" s="22" t="s">
        <v>44</v>
      </c>
      <c r="X23" s="22" t="s">
        <v>44</v>
      </c>
      <c r="Y23" s="18">
        <f t="shared" si="5"/>
        <v>39706.764746141489</v>
      </c>
      <c r="Z23" s="18">
        <f t="shared" si="5"/>
        <v>39706.764746141489</v>
      </c>
      <c r="AA23" s="31">
        <f t="shared" si="6"/>
        <v>39706.764746141489</v>
      </c>
      <c r="AB23" s="17" t="s">
        <v>18</v>
      </c>
      <c r="AC23" s="17" t="s">
        <v>18</v>
      </c>
      <c r="AD23" s="11">
        <f t="shared" si="7"/>
        <v>3.1</v>
      </c>
      <c r="AE23" s="12">
        <v>3.1</v>
      </c>
      <c r="AF23" s="12"/>
      <c r="AG23" s="12"/>
      <c r="AH23" s="12"/>
      <c r="AI23" s="8">
        <v>1.0409999999999999</v>
      </c>
      <c r="AJ23" s="8">
        <v>0</v>
      </c>
      <c r="AK23" s="8">
        <v>0</v>
      </c>
      <c r="AL23" s="14">
        <f t="shared" si="1"/>
        <v>9911.8234513583338</v>
      </c>
      <c r="AM23" s="14">
        <f t="shared" si="2"/>
        <v>9911.8234513583338</v>
      </c>
      <c r="AN23" s="13"/>
      <c r="AO23" s="13"/>
      <c r="AP23" s="13"/>
      <c r="AQ23" s="7">
        <f t="shared" si="8"/>
        <v>31986.44545987848</v>
      </c>
      <c r="AR23" s="7">
        <f t="shared" si="8"/>
        <v>31986.44545987848</v>
      </c>
      <c r="AS23" s="12">
        <f t="shared" si="9"/>
        <v>31986.44545987848</v>
      </c>
      <c r="AT23" s="6" t="s">
        <v>18</v>
      </c>
      <c r="AU23" s="6" t="s">
        <v>18</v>
      </c>
      <c r="AV23" s="6" t="s">
        <v>18</v>
      </c>
    </row>
    <row r="24" spans="1:48" ht="93.75" x14ac:dyDescent="0.4">
      <c r="A24" s="10" t="s">
        <v>25</v>
      </c>
      <c r="B24" s="28" t="s">
        <v>49</v>
      </c>
      <c r="C24" s="16" t="s">
        <v>36</v>
      </c>
      <c r="D24" s="20">
        <f t="shared" si="3"/>
        <v>6.2E-2</v>
      </c>
      <c r="E24" s="21">
        <v>6.2E-2</v>
      </c>
      <c r="F24" s="21" t="s">
        <v>44</v>
      </c>
      <c r="G24" s="21" t="s">
        <v>44</v>
      </c>
      <c r="H24" s="18">
        <f t="shared" si="4"/>
        <v>395</v>
      </c>
      <c r="I24" s="18">
        <f t="shared" si="4"/>
        <v>395</v>
      </c>
      <c r="J24" s="23">
        <v>395</v>
      </c>
      <c r="K24" s="24" t="s">
        <v>18</v>
      </c>
      <c r="L24" s="24" t="s">
        <v>18</v>
      </c>
      <c r="M24" s="20">
        <f t="shared" si="10"/>
        <v>5.3600000000000002E-2</v>
      </c>
      <c r="N24" s="21">
        <v>5.3600000000000002E-2</v>
      </c>
      <c r="O24" s="19" t="s">
        <v>44</v>
      </c>
      <c r="P24" s="19" t="s">
        <v>44</v>
      </c>
      <c r="Q24" s="19">
        <v>1.0389999999999999</v>
      </c>
      <c r="R24" s="19" t="s">
        <v>44</v>
      </c>
      <c r="S24" s="19" t="s">
        <v>44</v>
      </c>
      <c r="T24" s="19"/>
      <c r="U24" s="35" t="s">
        <v>44</v>
      </c>
      <c r="V24" s="25">
        <f>J24/D24</f>
        <v>6370.9677419354839</v>
      </c>
      <c r="W24" s="22" t="s">
        <v>44</v>
      </c>
      <c r="X24" s="22" t="s">
        <v>44</v>
      </c>
      <c r="Y24" s="18">
        <f t="shared" si="5"/>
        <v>354.80174193548385</v>
      </c>
      <c r="Z24" s="18">
        <f t="shared" si="5"/>
        <v>354.80174193548385</v>
      </c>
      <c r="AA24" s="31">
        <f t="shared" si="6"/>
        <v>354.80174193548385</v>
      </c>
      <c r="AB24" s="17" t="s">
        <v>18</v>
      </c>
      <c r="AC24" s="17" t="s">
        <v>18</v>
      </c>
      <c r="AD24" s="9">
        <f t="shared" si="7"/>
        <v>4.8599999999999997E-2</v>
      </c>
      <c r="AE24" s="12">
        <v>4.8599999999999997E-2</v>
      </c>
      <c r="AF24" s="12"/>
      <c r="AG24" s="12"/>
      <c r="AH24" s="12"/>
      <c r="AI24" s="8">
        <v>1.0409999999999999</v>
      </c>
      <c r="AJ24" s="8">
        <v>0</v>
      </c>
      <c r="AK24" s="8">
        <v>0</v>
      </c>
      <c r="AL24" s="14">
        <f t="shared" si="1"/>
        <v>6619.4354838709669</v>
      </c>
      <c r="AM24" s="14">
        <f t="shared" si="2"/>
        <v>6619.4354838709669</v>
      </c>
      <c r="AN24" s="13"/>
      <c r="AO24" s="13"/>
      <c r="AP24" s="13"/>
      <c r="AQ24" s="7">
        <f t="shared" si="8"/>
        <v>334.89445166129025</v>
      </c>
      <c r="AR24" s="7">
        <f t="shared" si="8"/>
        <v>334.89445166129025</v>
      </c>
      <c r="AS24" s="12">
        <f t="shared" si="9"/>
        <v>334.89445166129025</v>
      </c>
      <c r="AT24" s="6" t="s">
        <v>18</v>
      </c>
      <c r="AU24" s="6" t="s">
        <v>18</v>
      </c>
      <c r="AV24" s="6" t="s">
        <v>18</v>
      </c>
    </row>
    <row r="25" spans="1:48" ht="37.5" x14ac:dyDescent="0.4">
      <c r="A25" s="10" t="s">
        <v>26</v>
      </c>
      <c r="B25" s="28" t="s">
        <v>50</v>
      </c>
      <c r="C25" s="16" t="s">
        <v>36</v>
      </c>
      <c r="D25" s="20">
        <f t="shared" si="3"/>
        <v>1.5925</v>
      </c>
      <c r="E25" s="21">
        <v>1.5925</v>
      </c>
      <c r="F25" s="21" t="s">
        <v>44</v>
      </c>
      <c r="G25" s="21" t="s">
        <v>44</v>
      </c>
      <c r="H25" s="18">
        <f t="shared" si="4"/>
        <v>7000</v>
      </c>
      <c r="I25" s="18">
        <f t="shared" si="4"/>
        <v>7000</v>
      </c>
      <c r="J25" s="23">
        <v>7000</v>
      </c>
      <c r="K25" s="24" t="s">
        <v>18</v>
      </c>
      <c r="L25" s="24" t="s">
        <v>18</v>
      </c>
      <c r="M25" s="20">
        <f t="shared" si="10"/>
        <v>1.6769000000000001</v>
      </c>
      <c r="N25" s="21">
        <v>1.6769000000000001</v>
      </c>
      <c r="O25" s="19" t="s">
        <v>44</v>
      </c>
      <c r="P25" s="19" t="s">
        <v>44</v>
      </c>
      <c r="Q25" s="19">
        <v>1.0389999999999999</v>
      </c>
      <c r="R25" s="19" t="s">
        <v>44</v>
      </c>
      <c r="S25" s="19" t="s">
        <v>44</v>
      </c>
      <c r="T25" s="19"/>
      <c r="U25" s="35" t="s">
        <v>44</v>
      </c>
      <c r="V25" s="25">
        <f>J25/E25</f>
        <v>4395.6043956043959</v>
      </c>
      <c r="W25" s="22" t="s">
        <v>44</v>
      </c>
      <c r="X25" s="22" t="s">
        <v>44</v>
      </c>
      <c r="Y25" s="18">
        <f t="shared" si="5"/>
        <v>7658.4575824175827</v>
      </c>
      <c r="Z25" s="18">
        <f t="shared" si="5"/>
        <v>7658.4575824175827</v>
      </c>
      <c r="AA25" s="31">
        <f t="shared" si="6"/>
        <v>7658.4575824175827</v>
      </c>
      <c r="AB25" s="17" t="s">
        <v>18</v>
      </c>
      <c r="AC25" s="17" t="s">
        <v>18</v>
      </c>
      <c r="AD25" s="9">
        <f t="shared" si="7"/>
        <v>1.9138999999999999</v>
      </c>
      <c r="AE25" s="12">
        <v>1.9138999999999999</v>
      </c>
      <c r="AF25" s="12"/>
      <c r="AG25" s="12"/>
      <c r="AH25" s="12"/>
      <c r="AI25" s="8">
        <v>1.0409999999999999</v>
      </c>
      <c r="AJ25" s="8">
        <v>0</v>
      </c>
      <c r="AK25" s="8">
        <v>0</v>
      </c>
      <c r="AL25" s="14">
        <f t="shared" si="1"/>
        <v>4567.0329670329675</v>
      </c>
      <c r="AM25" s="14">
        <f t="shared" si="2"/>
        <v>4567.0329670329675</v>
      </c>
      <c r="AN25" s="13"/>
      <c r="AO25" s="13"/>
      <c r="AP25" s="13"/>
      <c r="AQ25" s="7">
        <f t="shared" si="8"/>
        <v>9099.2190158241756</v>
      </c>
      <c r="AR25" s="7">
        <f t="shared" si="8"/>
        <v>9099.2190158241756</v>
      </c>
      <c r="AS25" s="12">
        <f t="shared" si="9"/>
        <v>9099.2190158241756</v>
      </c>
      <c r="AT25" s="6" t="s">
        <v>18</v>
      </c>
      <c r="AU25" s="6" t="s">
        <v>18</v>
      </c>
      <c r="AV25" s="6" t="s">
        <v>18</v>
      </c>
    </row>
    <row r="26" spans="1:48" ht="37.5" x14ac:dyDescent="0.4">
      <c r="A26" s="10" t="s">
        <v>27</v>
      </c>
      <c r="B26" s="28" t="s">
        <v>51</v>
      </c>
      <c r="C26" s="16" t="s">
        <v>36</v>
      </c>
      <c r="D26" s="20">
        <f>SUM(E26:G26)</f>
        <v>0.249</v>
      </c>
      <c r="E26" s="21">
        <v>0.249</v>
      </c>
      <c r="F26" s="21" t="s">
        <v>44</v>
      </c>
      <c r="G26" s="21" t="s">
        <v>44</v>
      </c>
      <c r="H26" s="18">
        <f t="shared" si="4"/>
        <v>260</v>
      </c>
      <c r="I26" s="18">
        <f t="shared" si="4"/>
        <v>260</v>
      </c>
      <c r="J26" s="23">
        <v>260</v>
      </c>
      <c r="K26" s="24" t="s">
        <v>18</v>
      </c>
      <c r="L26" s="24" t="s">
        <v>18</v>
      </c>
      <c r="M26" s="20">
        <f t="shared" si="10"/>
        <v>2.4899999999999999E-2</v>
      </c>
      <c r="N26" s="21">
        <v>2.4899999999999999E-2</v>
      </c>
      <c r="O26" s="19" t="s">
        <v>44</v>
      </c>
      <c r="P26" s="19" t="s">
        <v>44</v>
      </c>
      <c r="Q26" s="19">
        <v>1.0389999999999999</v>
      </c>
      <c r="R26" s="19" t="s">
        <v>44</v>
      </c>
      <c r="S26" s="19" t="s">
        <v>44</v>
      </c>
      <c r="T26" s="19"/>
      <c r="U26" s="35" t="s">
        <v>44</v>
      </c>
      <c r="V26" s="25">
        <f>J26/D26</f>
        <v>1044.1767068273093</v>
      </c>
      <c r="W26" s="22" t="s">
        <v>44</v>
      </c>
      <c r="X26" s="22" t="s">
        <v>44</v>
      </c>
      <c r="Y26" s="18">
        <f t="shared" si="5"/>
        <v>27.013999999999999</v>
      </c>
      <c r="Z26" s="18">
        <f>AA26</f>
        <v>27.013999999999999</v>
      </c>
      <c r="AA26" s="31">
        <f t="shared" si="6"/>
        <v>27.013999999999999</v>
      </c>
      <c r="AB26" s="17" t="s">
        <v>18</v>
      </c>
      <c r="AC26" s="17" t="s">
        <v>18</v>
      </c>
      <c r="AD26" s="11">
        <f t="shared" si="7"/>
        <v>2.4899999999999999E-2</v>
      </c>
      <c r="AE26" s="12">
        <v>2.4899999999999999E-2</v>
      </c>
      <c r="AF26" s="12"/>
      <c r="AG26" s="12"/>
      <c r="AH26" s="12"/>
      <c r="AI26" s="8">
        <v>1.0409999999999999</v>
      </c>
      <c r="AJ26" s="8">
        <v>0</v>
      </c>
      <c r="AK26" s="8">
        <v>0</v>
      </c>
      <c r="AL26" s="14">
        <f t="shared" si="1"/>
        <v>1084.8995983935743</v>
      </c>
      <c r="AM26" s="14">
        <f t="shared" si="2"/>
        <v>1084.8995983935743</v>
      </c>
      <c r="AN26" s="13"/>
      <c r="AO26" s="13"/>
      <c r="AP26" s="13"/>
      <c r="AQ26" s="7">
        <f t="shared" si="8"/>
        <v>28.121573999999995</v>
      </c>
      <c r="AR26" s="7">
        <f t="shared" si="8"/>
        <v>28.121573999999995</v>
      </c>
      <c r="AS26" s="12">
        <f t="shared" si="9"/>
        <v>28.121573999999995</v>
      </c>
      <c r="AT26" s="6" t="s">
        <v>18</v>
      </c>
      <c r="AU26" s="6" t="s">
        <v>18</v>
      </c>
      <c r="AV26" s="6" t="s">
        <v>18</v>
      </c>
    </row>
    <row r="27" spans="1:48" ht="37.5" x14ac:dyDescent="0.4">
      <c r="A27" s="10" t="s">
        <v>28</v>
      </c>
      <c r="B27" s="28" t="s">
        <v>29</v>
      </c>
      <c r="C27" s="16" t="s">
        <v>42</v>
      </c>
      <c r="D27" s="20">
        <f>SUM(E27:G27)</f>
        <v>1752</v>
      </c>
      <c r="E27" s="21">
        <v>1752</v>
      </c>
      <c r="F27" s="21" t="s">
        <v>44</v>
      </c>
      <c r="G27" s="21" t="s">
        <v>44</v>
      </c>
      <c r="H27" s="18">
        <v>98.7</v>
      </c>
      <c r="I27" s="33" t="s">
        <v>44</v>
      </c>
      <c r="J27" s="34" t="s">
        <v>44</v>
      </c>
      <c r="K27" s="32" t="s">
        <v>18</v>
      </c>
      <c r="L27" s="32" t="s">
        <v>18</v>
      </c>
      <c r="M27" s="20">
        <f t="shared" si="10"/>
        <v>82</v>
      </c>
      <c r="N27" s="20">
        <v>82</v>
      </c>
      <c r="O27" s="19" t="s">
        <v>44</v>
      </c>
      <c r="P27" s="19" t="s">
        <v>44</v>
      </c>
      <c r="Q27" s="19" t="s">
        <v>44</v>
      </c>
      <c r="R27" s="19" t="s">
        <v>44</v>
      </c>
      <c r="S27" s="19" t="s">
        <v>44</v>
      </c>
      <c r="T27" s="19"/>
      <c r="U27" s="36"/>
      <c r="V27" s="26" t="s">
        <v>44</v>
      </c>
      <c r="W27" s="22" t="s">
        <v>44</v>
      </c>
      <c r="X27" s="22" t="s">
        <v>44</v>
      </c>
      <c r="Y27" s="18">
        <f>U27*M27</f>
        <v>0</v>
      </c>
      <c r="Z27" s="18" t="s">
        <v>44</v>
      </c>
      <c r="AA27" s="34" t="s">
        <v>44</v>
      </c>
      <c r="AB27" s="32" t="s">
        <v>18</v>
      </c>
      <c r="AC27" s="32" t="s">
        <v>18</v>
      </c>
      <c r="AD27" s="11">
        <f>SUM(AE27:AH27)</f>
        <v>900</v>
      </c>
      <c r="AE27" s="12">
        <v>900</v>
      </c>
      <c r="AF27" s="12"/>
      <c r="AG27" s="12"/>
      <c r="AH27" s="12"/>
      <c r="AI27" s="8">
        <v>1</v>
      </c>
      <c r="AJ27" s="8">
        <v>0</v>
      </c>
      <c r="AK27" s="8">
        <v>0</v>
      </c>
      <c r="AL27" s="15">
        <v>0.05</v>
      </c>
      <c r="AM27" s="15">
        <v>0</v>
      </c>
      <c r="AN27" s="13">
        <v>0</v>
      </c>
      <c r="AO27" s="13">
        <v>0</v>
      </c>
      <c r="AP27" s="13">
        <v>0</v>
      </c>
      <c r="AQ27" s="7">
        <f t="shared" si="8"/>
        <v>45</v>
      </c>
      <c r="AR27" s="7">
        <f>AD27*AI27*AL27</f>
        <v>45</v>
      </c>
      <c r="AS27" s="12"/>
      <c r="AT27" s="6" t="s">
        <v>18</v>
      </c>
      <c r="AU27" s="6" t="s">
        <v>18</v>
      </c>
      <c r="AV27" s="6" t="s">
        <v>18</v>
      </c>
    </row>
  </sheetData>
  <mergeCells count="72">
    <mergeCell ref="AM8:AM17"/>
    <mergeCell ref="AN8:AN17"/>
    <mergeCell ref="AO8:AO17"/>
    <mergeCell ref="AP8:AP17"/>
    <mergeCell ref="AG8:AG17"/>
    <mergeCell ref="AH8:AH17"/>
    <mergeCell ref="AI8:AI17"/>
    <mergeCell ref="AJ8:AJ17"/>
    <mergeCell ref="AK8:AK17"/>
    <mergeCell ref="AL8:AL17"/>
    <mergeCell ref="V8:V17"/>
    <mergeCell ref="W8:W17"/>
    <mergeCell ref="X8:X17"/>
    <mergeCell ref="AD8:AD17"/>
    <mergeCell ref="AE8:AE17"/>
    <mergeCell ref="AF8:AF17"/>
    <mergeCell ref="P8:P17"/>
    <mergeCell ref="Q8:Q17"/>
    <mergeCell ref="R8:R17"/>
    <mergeCell ref="S8:S17"/>
    <mergeCell ref="T8:T17"/>
    <mergeCell ref="U8:U17"/>
    <mergeCell ref="AT7:AT17"/>
    <mergeCell ref="AU7:AU17"/>
    <mergeCell ref="AV7:AV17"/>
    <mergeCell ref="D8:D17"/>
    <mergeCell ref="E8:E17"/>
    <mergeCell ref="F8:F17"/>
    <mergeCell ref="G8:G17"/>
    <mergeCell ref="M8:M17"/>
    <mergeCell ref="N8:N17"/>
    <mergeCell ref="O8:O17"/>
    <mergeCell ref="AD6:AH7"/>
    <mergeCell ref="AR6:AR17"/>
    <mergeCell ref="AS6:AV6"/>
    <mergeCell ref="J7:J17"/>
    <mergeCell ref="K7:K17"/>
    <mergeCell ref="L7:L17"/>
    <mergeCell ref="AA7:AA17"/>
    <mergeCell ref="AB7:AB17"/>
    <mergeCell ref="AC7:AC17"/>
    <mergeCell ref="AS7:AS17"/>
    <mergeCell ref="I5:L5"/>
    <mergeCell ref="Z5:AC5"/>
    <mergeCell ref="AR5:AV5"/>
    <mergeCell ref="D6:G7"/>
    <mergeCell ref="I6:I17"/>
    <mergeCell ref="J6:L6"/>
    <mergeCell ref="M6:P7"/>
    <mergeCell ref="U6:X7"/>
    <mergeCell ref="Z6:Z17"/>
    <mergeCell ref="AA6:AC6"/>
    <mergeCell ref="Y3:AC3"/>
    <mergeCell ref="AD3:AH5"/>
    <mergeCell ref="AI3:AK7"/>
    <mergeCell ref="AL3:AP3"/>
    <mergeCell ref="AQ3:AV3"/>
    <mergeCell ref="H4:H17"/>
    <mergeCell ref="U4:X5"/>
    <mergeCell ref="Y4:Y17"/>
    <mergeCell ref="AL4:AP7"/>
    <mergeCell ref="AQ4:AQ17"/>
    <mergeCell ref="Z1:AC1"/>
    <mergeCell ref="B2:Z2"/>
    <mergeCell ref="AA2:AC2"/>
    <mergeCell ref="B3:B17"/>
    <mergeCell ref="C3:C17"/>
    <mergeCell ref="D3:G5"/>
    <mergeCell ref="H3:L3"/>
    <mergeCell ref="M3:P5"/>
    <mergeCell ref="Q3:T7"/>
    <mergeCell ref="U3:X3"/>
  </mergeCells>
  <pageMargins left="0.15748031496062992" right="0.15748031496062992" top="0.74803149606299213" bottom="0.35433070866141736" header="0.31496062992125984" footer="0.31496062992125984"/>
  <pageSetup paperSize="9" scale="43" fitToWidth="2" orientation="landscape" r:id="rId1"/>
  <colBreaks count="1" manualBreakCount="1">
    <brk id="16" max="2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Лист1</vt:lpstr>
      <vt:lpstr>Лист1 (2)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Богатырева Ирина Владимировна</dc:creator>
  <cp:lastModifiedBy>Коновалова Елена Сергеевна</cp:lastModifiedBy>
  <cp:lastPrinted>2025-06-17T07:14:00Z</cp:lastPrinted>
  <dcterms:created xsi:type="dcterms:W3CDTF">2020-06-15T07:47:38Z</dcterms:created>
  <dcterms:modified xsi:type="dcterms:W3CDTF">2025-07-16T04:38:05Z</dcterms:modified>
</cp:coreProperties>
</file>